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showInkAnnotation="0" checkCompatibility="1" autoCompressPictures="0"/>
  <bookViews>
    <workbookView xWindow="8700" yWindow="0" windowWidth="21840" windowHeight="13740" tabRatio="500"/>
  </bookViews>
  <sheets>
    <sheet name="Ale masc" sheetId="1" r:id="rId1"/>
    <sheet name="Cad masc" sheetId="3" r:id="rId2"/>
  </sheets>
  <externalReferences>
    <externalReference r:id="rId3"/>
    <externalReference r:id="rId4"/>
  </externalReferences>
  <definedNames>
    <definedName name="_Order1" hidden="1">255</definedName>
    <definedName name="Ciudad" localSheetId="1">'[1]Prep Torneo'!$A$11</definedName>
    <definedName name="Ciudad">'[2]Prep Torneo'!$A$11</definedName>
    <definedName name="Combo_MD" localSheetId="0" hidden="1">{"'Sheet5'!$A$1:$F$68"}</definedName>
    <definedName name="Combo_MD" localSheetId="1" hidden="1">{"'Sheet5'!$A$1:$F$68"}</definedName>
    <definedName name="Combo_MD" hidden="1">{"'Sheet5'!$A$1:$F$68"}</definedName>
    <definedName name="Combo_QD_32" localSheetId="0" hidden="1">{"'Sheet5'!$A$1:$F$68"}</definedName>
    <definedName name="Combo_QD_32" localSheetId="1" hidden="1">{"'Sheet5'!$A$1:$F$68"}</definedName>
    <definedName name="Combo_QD_32" hidden="1">{"'Sheet5'!$A$1:$F$68"}</definedName>
    <definedName name="Combo_Qual" localSheetId="0" hidden="1">{"'Sheet5'!$A$1:$F$68"}</definedName>
    <definedName name="Combo_Qual" localSheetId="1" hidden="1">{"'Sheet5'!$A$1:$F$68"}</definedName>
    <definedName name="Combo_Qual" hidden="1">{"'Sheet5'!$A$1:$F$68"}</definedName>
    <definedName name="Combo_Qual_128_8" localSheetId="0" hidden="1">{"'Sheet5'!$A$1:$F$68"}</definedName>
    <definedName name="Combo_Qual_128_8" localSheetId="1" hidden="1">{"'Sheet5'!$A$1:$F$68"}</definedName>
    <definedName name="Combo_Qual_128_8" hidden="1">{"'Sheet5'!$A$1:$F$68"}</definedName>
    <definedName name="Combo_Qual_64_8" localSheetId="0" hidden="1">{"'Sheet5'!$A$1:$F$68"}</definedName>
    <definedName name="Combo_Qual_64_8" localSheetId="1" hidden="1">{"'Sheet5'!$A$1:$F$68"}</definedName>
    <definedName name="Combo_Qual_64_8" hidden="1">{"'Sheet5'!$A$1:$F$68"}</definedName>
    <definedName name="Habil" localSheetId="1">'[1]Prep Torneo'!$E$11</definedName>
    <definedName name="Habil">'[2]Prep Torneo'!$E$11</definedName>
    <definedName name="HTML_CodePage" hidden="1">1252</definedName>
    <definedName name="HTML_Control" localSheetId="0" hidden="1">{"'Sheet5'!$A$1:$F$68"}</definedName>
    <definedName name="HTML_Control" localSheetId="1"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poi" localSheetId="0" hidden="1">{"'Sheet5'!$A$1:$F$68"}</definedName>
    <definedName name="poi" localSheetId="1" hidden="1">{"'Sheet5'!$A$1:$F$68"}</definedName>
    <definedName name="poi" hidden="1">{"'Sheet5'!$A$1:$F$68"}</definedName>
    <definedName name="ppp" localSheetId="0" hidden="1">{"'Sheet5'!$A$1:$F$68"}</definedName>
    <definedName name="ppp" localSheetId="1" hidden="1">{"'Sheet5'!$A$1:$F$68"}</definedName>
    <definedName name="ppp" hidden="1">{"'Sheet5'!$A$1:$F$68"}</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A49" i="3"/>
  <c r="K6"/>
  <c r="A48"/>
  <c r="F31"/>
  <c r="F45"/>
  <c r="F17"/>
  <c r="F44"/>
  <c r="F39"/>
  <c r="F43"/>
  <c r="F9"/>
  <c r="F42"/>
  <c r="O39"/>
  <c r="D39"/>
  <c r="C39"/>
  <c r="B39"/>
  <c r="O37"/>
  <c r="G37"/>
  <c r="F37"/>
  <c r="D37"/>
  <c r="C37"/>
  <c r="B37"/>
  <c r="O35"/>
  <c r="I35"/>
  <c r="F35"/>
  <c r="D35"/>
  <c r="C35"/>
  <c r="B35"/>
  <c r="O33"/>
  <c r="F33"/>
  <c r="D33"/>
  <c r="C33"/>
  <c r="B33"/>
  <c r="O31"/>
  <c r="K31"/>
  <c r="D31"/>
  <c r="C31"/>
  <c r="B31"/>
  <c r="O29"/>
  <c r="G29"/>
  <c r="F29"/>
  <c r="D29"/>
  <c r="C29"/>
  <c r="B29"/>
  <c r="O27"/>
  <c r="F27"/>
  <c r="D27"/>
  <c r="C27"/>
  <c r="B27"/>
  <c r="O25"/>
  <c r="F25"/>
  <c r="D25"/>
  <c r="C25"/>
  <c r="B25"/>
  <c r="G6"/>
  <c r="K24"/>
  <c r="O23"/>
  <c r="F23"/>
  <c r="D23"/>
  <c r="C23"/>
  <c r="B23"/>
  <c r="O21"/>
  <c r="G21"/>
  <c r="F21"/>
  <c r="D21"/>
  <c r="C21"/>
  <c r="B21"/>
  <c r="O19"/>
  <c r="I19"/>
  <c r="F19"/>
  <c r="D19"/>
  <c r="C19"/>
  <c r="B19"/>
  <c r="O17"/>
  <c r="D17"/>
  <c r="C17"/>
  <c r="B17"/>
  <c r="O15"/>
  <c r="F15"/>
  <c r="D15"/>
  <c r="C15"/>
  <c r="B15"/>
  <c r="O13"/>
  <c r="G13"/>
  <c r="F13"/>
  <c r="D13"/>
  <c r="C13"/>
  <c r="B13"/>
  <c r="O11"/>
  <c r="F11"/>
  <c r="D11"/>
  <c r="C11"/>
  <c r="B11"/>
  <c r="O9"/>
  <c r="M9"/>
  <c r="D9"/>
  <c r="C9"/>
  <c r="B9"/>
  <c r="F7"/>
  <c r="F6"/>
  <c r="A6"/>
  <c r="P4"/>
  <c r="K4"/>
  <c r="G4"/>
  <c r="F4"/>
  <c r="A4"/>
  <c r="A1"/>
  <c r="F57" i="1"/>
  <c r="F81"/>
  <c r="A81"/>
  <c r="F80"/>
  <c r="K6"/>
  <c r="A80"/>
  <c r="F41"/>
  <c r="F79"/>
  <c r="F78"/>
  <c r="F25"/>
  <c r="F77"/>
  <c r="F55"/>
  <c r="F76"/>
  <c r="F71"/>
  <c r="F75"/>
  <c r="F9"/>
  <c r="F74"/>
  <c r="P71"/>
  <c r="D71"/>
  <c r="C71"/>
  <c r="B71"/>
  <c r="P69"/>
  <c r="G69"/>
  <c r="F69"/>
  <c r="D69"/>
  <c r="C69"/>
  <c r="B69"/>
  <c r="P67"/>
  <c r="I67"/>
  <c r="F67"/>
  <c r="D67"/>
  <c r="C67"/>
  <c r="B67"/>
  <c r="P65"/>
  <c r="F65"/>
  <c r="D65"/>
  <c r="C65"/>
  <c r="B65"/>
  <c r="P63"/>
  <c r="K63"/>
  <c r="F63"/>
  <c r="D63"/>
  <c r="C63"/>
  <c r="B63"/>
  <c r="P61"/>
  <c r="G61"/>
  <c r="F61"/>
  <c r="D61"/>
  <c r="C61"/>
  <c r="B61"/>
  <c r="P59"/>
  <c r="F59"/>
  <c r="D59"/>
  <c r="C59"/>
  <c r="B59"/>
  <c r="P57"/>
  <c r="D57"/>
  <c r="C57"/>
  <c r="B57"/>
  <c r="P55"/>
  <c r="M55"/>
  <c r="D55"/>
  <c r="C55"/>
  <c r="B55"/>
  <c r="P53"/>
  <c r="G53"/>
  <c r="F53"/>
  <c r="D53"/>
  <c r="C53"/>
  <c r="B53"/>
  <c r="P51"/>
  <c r="I51"/>
  <c r="F51"/>
  <c r="D51"/>
  <c r="C51"/>
  <c r="B51"/>
  <c r="P49"/>
  <c r="F49"/>
  <c r="D49"/>
  <c r="C49"/>
  <c r="B49"/>
  <c r="P47"/>
  <c r="F47"/>
  <c r="D47"/>
  <c r="C47"/>
  <c r="B47"/>
  <c r="P45"/>
  <c r="G45"/>
  <c r="F45"/>
  <c r="D45"/>
  <c r="C45"/>
  <c r="B45"/>
  <c r="P43"/>
  <c r="F43"/>
  <c r="D43"/>
  <c r="C43"/>
  <c r="B43"/>
  <c r="P41"/>
  <c r="D41"/>
  <c r="C41"/>
  <c r="B41"/>
  <c r="G6"/>
  <c r="K40"/>
  <c r="P39"/>
  <c r="F39"/>
  <c r="D39"/>
  <c r="C39"/>
  <c r="B39"/>
  <c r="P37"/>
  <c r="G37"/>
  <c r="F37"/>
  <c r="D37"/>
  <c r="C37"/>
  <c r="B37"/>
  <c r="P35"/>
  <c r="I35"/>
  <c r="F35"/>
  <c r="D35"/>
  <c r="C35"/>
  <c r="B35"/>
  <c r="P33"/>
  <c r="F33"/>
  <c r="D33"/>
  <c r="C33"/>
  <c r="B33"/>
  <c r="P31"/>
  <c r="K31"/>
  <c r="F31"/>
  <c r="D31"/>
  <c r="C31"/>
  <c r="B31"/>
  <c r="P29"/>
  <c r="G29"/>
  <c r="F29"/>
  <c r="D29"/>
  <c r="C29"/>
  <c r="B29"/>
  <c r="P27"/>
  <c r="F27"/>
  <c r="D27"/>
  <c r="C27"/>
  <c r="B27"/>
  <c r="P25"/>
  <c r="D25"/>
  <c r="C25"/>
  <c r="B25"/>
  <c r="P23"/>
  <c r="F23"/>
  <c r="D23"/>
  <c r="C23"/>
  <c r="B23"/>
  <c r="P21"/>
  <c r="G21"/>
  <c r="F21"/>
  <c r="D21"/>
  <c r="C21"/>
  <c r="B21"/>
  <c r="P19"/>
  <c r="I19"/>
  <c r="F19"/>
  <c r="D19"/>
  <c r="C19"/>
  <c r="B19"/>
  <c r="P17"/>
  <c r="F17"/>
  <c r="D17"/>
  <c r="C17"/>
  <c r="B17"/>
  <c r="P15"/>
  <c r="F15"/>
  <c r="D15"/>
  <c r="C15"/>
  <c r="B15"/>
  <c r="P13"/>
  <c r="G13"/>
  <c r="F13"/>
  <c r="D13"/>
  <c r="C13"/>
  <c r="B13"/>
  <c r="P11"/>
  <c r="F11"/>
  <c r="D11"/>
  <c r="C11"/>
  <c r="B11"/>
  <c r="P9"/>
  <c r="M9"/>
  <c r="D9"/>
  <c r="C9"/>
  <c r="B9"/>
  <c r="F7"/>
  <c r="F6"/>
  <c r="A6"/>
  <c r="Q4"/>
  <c r="K4"/>
  <c r="G4"/>
  <c r="F4"/>
  <c r="A4"/>
  <c r="A1"/>
  <c r="P39" i="3"/>
  <c r="P35"/>
  <c r="P25"/>
  <c r="P29"/>
  <c r="P31"/>
  <c r="P27"/>
  <c r="P21"/>
  <c r="P17"/>
  <c r="P15"/>
  <c r="P11"/>
  <c r="Q69" i="1"/>
  <c r="Q65"/>
  <c r="Q59"/>
  <c r="Q45"/>
  <c r="Q41"/>
  <c r="Q55"/>
  <c r="Q51"/>
  <c r="Q47"/>
  <c r="Q43"/>
  <c r="Q13"/>
  <c r="Q9"/>
  <c r="Q25"/>
  <c r="Q39"/>
  <c r="Q37"/>
  <c r="Q35"/>
  <c r="Q29"/>
  <c r="Q31"/>
  <c r="P37" i="3"/>
  <c r="P33"/>
  <c r="P13"/>
  <c r="P9"/>
  <c r="P23"/>
  <c r="P19"/>
  <c r="Q71" i="1"/>
  <c r="Q67"/>
  <c r="Q61"/>
  <c r="Q57"/>
  <c r="Q63"/>
  <c r="Q53"/>
  <c r="Q49"/>
  <c r="Q21"/>
  <c r="Q17"/>
  <c r="Q33"/>
  <c r="Q27"/>
  <c r="Q23"/>
  <c r="Q19"/>
  <c r="Q15"/>
  <c r="Q11"/>
  <c r="H34" l="1"/>
  <c r="J36" s="1"/>
  <c r="H18"/>
  <c r="J20" s="1"/>
  <c r="H22"/>
  <c r="H50"/>
  <c r="H54"/>
  <c r="J52" s="1"/>
  <c r="L48" s="1"/>
  <c r="H58"/>
  <c r="J60" s="1"/>
  <c r="H62"/>
  <c r="H10" i="3"/>
  <c r="J12" s="1"/>
  <c r="L16" s="1"/>
  <c r="N24" s="1"/>
  <c r="H14"/>
  <c r="H34"/>
  <c r="J36" s="1"/>
  <c r="H38"/>
  <c r="H30" i="1"/>
  <c r="H38"/>
  <c r="H26"/>
  <c r="J28" s="1"/>
  <c r="L32" s="1"/>
  <c r="H10"/>
  <c r="J12" s="1"/>
  <c r="L16" s="1"/>
  <c r="N24" s="1"/>
  <c r="O40" s="1"/>
  <c r="H14"/>
  <c r="H42"/>
  <c r="J44" s="1"/>
  <c r="H46"/>
  <c r="H66"/>
  <c r="H70"/>
  <c r="J68" s="1"/>
  <c r="L64" s="1"/>
  <c r="N56" s="1"/>
  <c r="H18" i="3"/>
  <c r="J20" s="1"/>
  <c r="H22"/>
  <c r="H30"/>
  <c r="J28" s="1"/>
  <c r="L32" s="1"/>
  <c r="H26"/>
</calcChain>
</file>

<file path=xl/sharedStrings.xml><?xml version="1.0" encoding="utf-8"?>
<sst xmlns="http://schemas.openxmlformats.org/spreadsheetml/2006/main" count="137" uniqueCount="76">
  <si>
    <t>Fase Final</t>
  </si>
  <si>
    <t>Semana</t>
  </si>
  <si>
    <t>Territorial</t>
  </si>
  <si>
    <t>Ciudad</t>
  </si>
  <si>
    <t>Club</t>
  </si>
  <si>
    <t>Premios en metálico</t>
  </si>
  <si>
    <t>Categoría</t>
  </si>
  <si>
    <t>Sexo</t>
  </si>
  <si>
    <t>Juez Árbitro</t>
  </si>
  <si>
    <t>Resultado</t>
  </si>
  <si>
    <t>Licencia</t>
  </si>
  <si>
    <t>Ranking</t>
  </si>
  <si>
    <t>St</t>
  </si>
  <si>
    <t>CS</t>
  </si>
  <si>
    <t>2ª Ronda</t>
  </si>
  <si>
    <t>Cuartos Final</t>
  </si>
  <si>
    <t>Semifinales</t>
  </si>
  <si>
    <t>Final</t>
  </si>
  <si>
    <t>GARAVI R.</t>
  </si>
  <si>
    <t>DEL SALTO E.</t>
  </si>
  <si>
    <t>LOZANO M.</t>
  </si>
  <si>
    <t>REYNES A.</t>
  </si>
  <si>
    <t>VACAS S.</t>
  </si>
  <si>
    <t>CABOT R.</t>
  </si>
  <si>
    <t>CRESPI A.</t>
  </si>
  <si>
    <t>ALLANDE X.</t>
  </si>
  <si>
    <t>HIDALGO J.</t>
  </si>
  <si>
    <t>LLABRES M.</t>
  </si>
  <si>
    <t>PUJADAS J.</t>
  </si>
  <si>
    <t>GOMILA S.</t>
  </si>
  <si>
    <t>MESQUIDA M.</t>
  </si>
  <si>
    <t>VACAS B.</t>
  </si>
  <si>
    <t>v2.0</t>
  </si>
  <si>
    <t>Sorteo fecha/hora</t>
  </si>
  <si>
    <t>#</t>
  </si>
  <si>
    <t>Cabezas  de serie</t>
  </si>
  <si>
    <t>Lucky Losers</t>
  </si>
  <si>
    <t>Reemplaza a</t>
  </si>
  <si>
    <t>Pelota oficial</t>
  </si>
  <si>
    <t>Representante Jugadores</t>
  </si>
  <si>
    <t>Juez Árbitro y Licencia</t>
  </si>
  <si>
    <t>Firma</t>
  </si>
  <si>
    <t>Fecha Finalización</t>
  </si>
  <si>
    <t>Sello del Club Organizador</t>
  </si>
  <si>
    <t>Sello de la Federación Territorial</t>
  </si>
  <si>
    <t>COLONNA N.</t>
  </si>
  <si>
    <t>BAOS A.</t>
  </si>
  <si>
    <t>CABOT T.</t>
  </si>
  <si>
    <t>FERNANDEZ D.</t>
  </si>
  <si>
    <t>TORRES M.</t>
  </si>
  <si>
    <t>11/10/2017 14:00h</t>
  </si>
  <si>
    <t>Wilson AEO</t>
  </si>
  <si>
    <t>6/0 6/0</t>
  </si>
  <si>
    <t>6/2 6/4</t>
  </si>
  <si>
    <t>6/1 6/0</t>
  </si>
  <si>
    <t>6/0 6/2</t>
  </si>
  <si>
    <t>6/2 6/2</t>
  </si>
  <si>
    <t>6/1 6/1</t>
  </si>
  <si>
    <t>6/4 6/3</t>
  </si>
  <si>
    <t>6/4 6/1</t>
  </si>
  <si>
    <t>6/2 6/3</t>
  </si>
  <si>
    <t>7/5 2/6 6/4</t>
  </si>
  <si>
    <t>CALAFAT A.</t>
  </si>
  <si>
    <t>7/6 7/6</t>
  </si>
  <si>
    <t>4/6 6/2 6/4</t>
  </si>
  <si>
    <t>6/3 6/3</t>
  </si>
  <si>
    <t>SUSIN D.</t>
  </si>
  <si>
    <t>BAUZA J.M,</t>
  </si>
  <si>
    <t>6/1 6/4</t>
  </si>
  <si>
    <t>6/3 6/4</t>
  </si>
  <si>
    <t>ZOLYNIAK I.</t>
  </si>
  <si>
    <t>6/0 ret.</t>
  </si>
  <si>
    <t>4/6 6/1 7/5</t>
  </si>
  <si>
    <t>6/1 6/3</t>
  </si>
  <si>
    <t>6/4 6/0</t>
  </si>
  <si>
    <t>5/7 6/1 6/3</t>
  </si>
</sst>
</file>

<file path=xl/styles.xml><?xml version="1.0" encoding="utf-8"?>
<styleSheet xmlns="http://schemas.openxmlformats.org/spreadsheetml/2006/main">
  <numFmts count="6">
    <numFmt numFmtId="164" formatCode="[$-C0A]d\-mmm\-yy;@"/>
    <numFmt numFmtId="165" formatCode="h:mm;@"/>
    <numFmt numFmtId="166" formatCode="#,##0\ &quot;€&quot;"/>
    <numFmt numFmtId="167" formatCode="_(* #,##0_);_(* \(#,##0\);_(* &quot;-&quot;_);_(@_)"/>
    <numFmt numFmtId="168" formatCode="_(* #,##0.00_);_(* \(#,##0.00\);_(* &quot;-&quot;??_);_(@_)"/>
    <numFmt numFmtId="169" formatCode="_(&quot;$&quot;* #,##0_);_(&quot;$&quot;* \(#,##0\);_(&quot;$&quot;* &quot;-&quot;_);_(@_)"/>
  </numFmts>
  <fonts count="29">
    <font>
      <sz val="10"/>
      <name val="Arial"/>
    </font>
    <font>
      <sz val="10"/>
      <name val="Arial"/>
      <family val="2"/>
    </font>
    <font>
      <b/>
      <i/>
      <sz val="20"/>
      <name val="Arial"/>
      <family val="2"/>
    </font>
    <font>
      <sz val="20"/>
      <name val="Arial"/>
      <family val="2"/>
    </font>
    <font>
      <b/>
      <i/>
      <sz val="10"/>
      <name val="Arial"/>
      <family val="2"/>
    </font>
    <font>
      <b/>
      <sz val="7"/>
      <name val="Arial"/>
      <family val="2"/>
    </font>
    <font>
      <b/>
      <sz val="7"/>
      <color indexed="8"/>
      <name val="Arial"/>
      <family val="2"/>
    </font>
    <font>
      <sz val="6"/>
      <name val="Arial"/>
      <family val="2"/>
    </font>
    <font>
      <b/>
      <sz val="8"/>
      <name val="Arial"/>
      <family val="2"/>
    </font>
    <font>
      <b/>
      <sz val="8"/>
      <color indexed="8"/>
      <name val="Arial"/>
      <family val="2"/>
    </font>
    <font>
      <sz val="7"/>
      <name val="Arial"/>
      <family val="2"/>
    </font>
    <font>
      <b/>
      <sz val="8.5"/>
      <name val="Arial"/>
      <family val="2"/>
    </font>
    <font>
      <sz val="8.5"/>
      <name val="Arial"/>
      <family val="2"/>
    </font>
    <font>
      <sz val="8.5"/>
      <color indexed="42"/>
      <name val="Arial"/>
      <family val="2"/>
    </font>
    <font>
      <sz val="10"/>
      <color indexed="9"/>
      <name val="Arial"/>
      <family val="2"/>
    </font>
    <font>
      <sz val="8.5"/>
      <color theme="0"/>
      <name val="Arial"/>
      <family val="2"/>
    </font>
    <font>
      <sz val="8.5"/>
      <color indexed="33"/>
      <name val="Arial"/>
      <family val="2"/>
    </font>
    <font>
      <sz val="8.5"/>
      <color indexed="9"/>
      <name val="Arial"/>
      <family val="2"/>
    </font>
    <font>
      <i/>
      <sz val="8.5"/>
      <color theme="0"/>
      <name val="Arial"/>
      <family val="2"/>
    </font>
    <font>
      <sz val="7"/>
      <color indexed="9"/>
      <name val="Arial"/>
      <family val="2"/>
    </font>
    <font>
      <sz val="10"/>
      <color rgb="FF9C6500"/>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8.5"/>
      <color indexed="8"/>
      <name val="Arial"/>
      <family val="2"/>
    </font>
    <font>
      <b/>
      <sz val="8.5"/>
      <color indexed="8"/>
      <name val="Arial"/>
      <family val="2"/>
    </font>
    <font>
      <sz val="8"/>
      <name val="Arial"/>
      <family val="2"/>
    </font>
    <font>
      <u/>
      <sz val="10"/>
      <color theme="10"/>
      <name val="Arial"/>
      <family val="2"/>
    </font>
    <font>
      <u/>
      <sz val="10"/>
      <color theme="11"/>
      <name val="Arial"/>
      <family val="2"/>
    </font>
  </fonts>
  <fills count="6">
    <fill>
      <patternFill patternType="none"/>
    </fill>
    <fill>
      <patternFill patternType="gray125"/>
    </fill>
    <fill>
      <patternFill patternType="solid">
        <fgColor rgb="FFFFEB9C"/>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28">
    <border>
      <left/>
      <right/>
      <top/>
      <bottom/>
      <diagonal/>
    </border>
    <border>
      <left/>
      <right/>
      <top style="thin">
        <color theme="4"/>
      </top>
      <bottom style="double">
        <color theme="4"/>
      </bottom>
      <diagonal/>
    </border>
    <border>
      <left/>
      <right/>
      <top/>
      <bottom style="medium">
        <color auto="1"/>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diagonal/>
    </border>
    <border>
      <left/>
      <right style="medium">
        <color auto="1"/>
      </right>
      <top/>
      <bottom/>
      <diagonal/>
    </border>
    <border>
      <left style="medium">
        <color auto="1"/>
      </left>
      <right/>
      <top/>
      <bottom/>
      <diagonal/>
    </border>
    <border>
      <left style="medium">
        <color auto="1"/>
      </left>
      <right style="thin">
        <color auto="1"/>
      </right>
      <top/>
      <bottom/>
      <diagonal/>
    </border>
    <border>
      <left style="thin">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medium">
        <color auto="1"/>
      </bottom>
      <diagonal/>
    </border>
    <border>
      <left/>
      <right/>
      <top style="medium">
        <color auto="1"/>
      </top>
      <bottom/>
      <diagonal/>
    </border>
    <border>
      <left style="thin">
        <color auto="1"/>
      </left>
      <right/>
      <top/>
      <bottom/>
      <diagonal/>
    </border>
  </borders>
  <cellStyleXfs count="48">
    <xf numFmtId="0" fontId="0" fillId="0" borderId="0"/>
    <xf numFmtId="0" fontId="1" fillId="0" borderId="0"/>
    <xf numFmtId="165"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4"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0" fillId="2" borderId="0" applyNumberFormat="0" applyBorder="0" applyAlignment="0" applyProtection="0"/>
    <xf numFmtId="0" fontId="21" fillId="0" borderId="0"/>
    <xf numFmtId="0" fontId="22" fillId="0" borderId="0"/>
    <xf numFmtId="0" fontId="23" fillId="0" borderId="1"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cellStyleXfs>
  <cellXfs count="193">
    <xf numFmtId="0" fontId="0" fillId="0" borderId="0" xfId="0"/>
    <xf numFmtId="0" fontId="3" fillId="0" borderId="0" xfId="1" applyFont="1" applyBorder="1" applyAlignment="1" applyProtection="1">
      <alignment vertical="top"/>
      <protection locked="0"/>
    </xf>
    <xf numFmtId="0" fontId="1" fillId="0" borderId="0" xfId="0" applyFont="1" applyProtection="1">
      <protection locked="0"/>
    </xf>
    <xf numFmtId="0" fontId="5" fillId="3" borderId="0" xfId="1" applyFont="1" applyFill="1" applyBorder="1" applyAlignment="1" applyProtection="1">
      <alignment horizontal="center" vertical="center"/>
      <protection hidden="1"/>
    </xf>
    <xf numFmtId="49" fontId="5" fillId="3" borderId="0" xfId="1" applyNumberFormat="1" applyFont="1" applyFill="1" applyBorder="1" applyAlignment="1" applyProtection="1">
      <alignment horizontal="center" vertical="center"/>
      <protection hidden="1"/>
    </xf>
    <xf numFmtId="49" fontId="6" fillId="0" borderId="0" xfId="1" applyNumberFormat="1" applyFont="1" applyFill="1" applyBorder="1" applyAlignment="1" applyProtection="1">
      <alignment horizontal="right" vertical="center"/>
      <protection hidden="1"/>
    </xf>
    <xf numFmtId="0" fontId="7" fillId="0" borderId="0" xfId="1" applyFont="1" applyBorder="1" applyAlignment="1" applyProtection="1">
      <alignment vertical="center"/>
      <protection locked="0"/>
    </xf>
    <xf numFmtId="164" fontId="8" fillId="0" borderId="0" xfId="0" applyNumberFormat="1" applyFont="1" applyBorder="1" applyAlignment="1" applyProtection="1">
      <alignment horizontal="center" vertical="center"/>
      <protection hidden="1"/>
    </xf>
    <xf numFmtId="0" fontId="9" fillId="0" borderId="0" xfId="0" applyNumberFormat="1" applyFont="1" applyBorder="1" applyAlignment="1" applyProtection="1">
      <alignment horizontal="center" vertical="center"/>
      <protection hidden="1"/>
    </xf>
    <xf numFmtId="0" fontId="8" fillId="0" borderId="0" xfId="2" applyNumberFormat="1" applyFont="1" applyBorder="1" applyAlignment="1" applyProtection="1">
      <alignment horizontal="center" vertical="center"/>
      <protection hidden="1"/>
    </xf>
    <xf numFmtId="49" fontId="9" fillId="0" borderId="0" xfId="1" applyNumberFormat="1" applyFont="1" applyFill="1" applyBorder="1" applyAlignment="1" applyProtection="1">
      <alignment horizontal="right" vertical="center"/>
      <protection hidden="1"/>
    </xf>
    <xf numFmtId="0" fontId="8" fillId="0" borderId="0" xfId="1" applyFont="1" applyBorder="1" applyAlignment="1" applyProtection="1">
      <alignment vertical="center"/>
      <protection locked="0"/>
    </xf>
    <xf numFmtId="0" fontId="8" fillId="0" borderId="0" xfId="1" applyFont="1" applyBorder="1" applyAlignment="1" applyProtection="1">
      <alignment vertical="center"/>
      <protection hidden="1"/>
    </xf>
    <xf numFmtId="0" fontId="5" fillId="3" borderId="0" xfId="1" applyFont="1" applyFill="1" applyAlignment="1" applyProtection="1">
      <alignment horizontal="center" vertical="center"/>
      <protection hidden="1"/>
    </xf>
    <xf numFmtId="49" fontId="5" fillId="3" borderId="0" xfId="1" applyNumberFormat="1" applyFont="1" applyFill="1" applyBorder="1" applyAlignment="1" applyProtection="1">
      <alignment horizontal="right" vertical="center"/>
      <protection hidden="1"/>
    </xf>
    <xf numFmtId="0" fontId="7" fillId="0" borderId="0" xfId="1" applyFont="1" applyBorder="1" applyAlignment="1" applyProtection="1">
      <alignment vertical="center"/>
      <protection hidden="1"/>
    </xf>
    <xf numFmtId="49" fontId="8" fillId="0" borderId="2" xfId="1" applyNumberFormat="1" applyFont="1" applyBorder="1" applyAlignment="1" applyProtection="1">
      <alignment horizontal="center" vertical="center"/>
      <protection hidden="1"/>
    </xf>
    <xf numFmtId="0" fontId="8" fillId="0" borderId="2" xfId="2" applyNumberFormat="1" applyFont="1" applyBorder="1" applyAlignment="1" applyProtection="1">
      <alignment horizontal="center" vertical="center"/>
      <protection hidden="1"/>
    </xf>
    <xf numFmtId="49" fontId="8" fillId="0" borderId="2" xfId="1" applyNumberFormat="1" applyFont="1" applyBorder="1" applyAlignment="1" applyProtection="1">
      <alignment horizontal="right" vertical="center"/>
      <protection hidden="1"/>
    </xf>
    <xf numFmtId="49" fontId="9" fillId="0" borderId="2" xfId="1" applyNumberFormat="1" applyFont="1" applyFill="1" applyBorder="1" applyAlignment="1" applyProtection="1">
      <alignment horizontal="right" vertical="center"/>
      <protection hidden="1"/>
    </xf>
    <xf numFmtId="49" fontId="10" fillId="3" borderId="0" xfId="3" applyNumberFormat="1" applyFont="1" applyFill="1" applyAlignment="1" applyProtection="1">
      <alignment horizontal="right" vertical="center"/>
      <protection hidden="1"/>
    </xf>
    <xf numFmtId="0" fontId="10" fillId="3" borderId="0" xfId="3" applyFont="1" applyFill="1" applyAlignment="1" applyProtection="1">
      <alignment horizontal="center" vertical="center"/>
      <protection hidden="1"/>
    </xf>
    <xf numFmtId="0" fontId="10" fillId="3" borderId="0" xfId="3" applyNumberFormat="1" applyFont="1" applyFill="1" applyAlignment="1" applyProtection="1">
      <alignment horizontal="center" vertical="center"/>
      <protection hidden="1"/>
    </xf>
    <xf numFmtId="49" fontId="10" fillId="3" borderId="0" xfId="3" applyNumberFormat="1" applyFont="1" applyFill="1" applyAlignment="1" applyProtection="1">
      <alignment horizontal="center" vertical="center"/>
      <protection hidden="1"/>
    </xf>
    <xf numFmtId="0" fontId="7" fillId="0" borderId="0" xfId="3" applyFont="1" applyAlignment="1" applyProtection="1">
      <alignment vertical="center"/>
      <protection locked="0"/>
    </xf>
    <xf numFmtId="0" fontId="7" fillId="0" borderId="0" xfId="3" applyFont="1" applyAlignment="1" applyProtection="1">
      <alignment vertical="center"/>
      <protection hidden="1"/>
    </xf>
    <xf numFmtId="49" fontId="7" fillId="3" borderId="0" xfId="3" applyNumberFormat="1" applyFont="1" applyFill="1" applyAlignment="1" applyProtection="1">
      <alignment horizontal="right" vertical="center"/>
      <protection locked="0"/>
    </xf>
    <xf numFmtId="49" fontId="7" fillId="0" borderId="0" xfId="3" applyNumberFormat="1" applyFont="1" applyFill="1" applyAlignment="1" applyProtection="1">
      <alignment horizontal="center" vertical="center"/>
      <protection locked="0"/>
    </xf>
    <xf numFmtId="0" fontId="7" fillId="0" borderId="0" xfId="3" applyNumberFormat="1" applyFont="1" applyFill="1" applyAlignment="1" applyProtection="1">
      <alignment horizontal="center" vertical="center"/>
      <protection locked="0"/>
    </xf>
    <xf numFmtId="49" fontId="7" fillId="0" borderId="0" xfId="3" applyNumberFormat="1" applyFont="1" applyFill="1" applyAlignment="1" applyProtection="1">
      <alignment horizontal="left" vertical="center"/>
      <protection locked="0"/>
    </xf>
    <xf numFmtId="0" fontId="11" fillId="3" borderId="0" xfId="3" applyNumberFormat="1" applyFont="1" applyFill="1" applyBorder="1" applyAlignment="1" applyProtection="1">
      <alignment horizontal="center" vertical="center"/>
      <protection locked="0"/>
    </xf>
    <xf numFmtId="0" fontId="12" fillId="0" borderId="3" xfId="0" applyNumberFormat="1" applyFont="1" applyFill="1" applyBorder="1" applyAlignment="1" applyProtection="1">
      <alignment horizontal="right" vertical="center" shrinkToFit="1"/>
      <protection hidden="1"/>
    </xf>
    <xf numFmtId="0" fontId="12" fillId="0" borderId="3" xfId="0" applyNumberFormat="1" applyFont="1" applyFill="1" applyBorder="1" applyAlignment="1" applyProtection="1">
      <alignment horizontal="center" vertical="center"/>
      <protection hidden="1"/>
    </xf>
    <xf numFmtId="0" fontId="13" fillId="4" borderId="3" xfId="1" applyNumberFormat="1" applyFont="1" applyFill="1" applyBorder="1" applyAlignment="1" applyProtection="1">
      <alignment horizontal="center" vertical="center"/>
      <protection locked="0"/>
    </xf>
    <xf numFmtId="0" fontId="12" fillId="0" borderId="3" xfId="0" applyNumberFormat="1" applyFont="1" applyFill="1" applyBorder="1" applyAlignment="1" applyProtection="1">
      <alignment vertical="center"/>
      <protection hidden="1"/>
    </xf>
    <xf numFmtId="0" fontId="12" fillId="5" borderId="0" xfId="3" applyNumberFormat="1" applyFont="1" applyFill="1" applyAlignment="1" applyProtection="1">
      <alignment vertical="center"/>
      <protection locked="0"/>
    </xf>
    <xf numFmtId="0" fontId="14" fillId="0" borderId="0" xfId="1" applyFont="1" applyProtection="1">
      <protection hidden="1"/>
    </xf>
    <xf numFmtId="0" fontId="1" fillId="0" borderId="0" xfId="3" applyNumberFormat="1" applyFont="1" applyAlignment="1" applyProtection="1">
      <alignment vertical="center"/>
      <protection locked="0"/>
    </xf>
    <xf numFmtId="0" fontId="12" fillId="0" borderId="0" xfId="3" applyNumberFormat="1" applyFont="1" applyAlignment="1" applyProtection="1">
      <alignment vertical="center"/>
      <protection hidden="1"/>
    </xf>
    <xf numFmtId="0" fontId="12" fillId="3" borderId="0" xfId="3" applyNumberFormat="1" applyFont="1" applyFill="1" applyBorder="1" applyAlignment="1" applyProtection="1">
      <alignment horizontal="center" vertical="center"/>
      <protection locked="0"/>
    </xf>
    <xf numFmtId="0" fontId="12" fillId="0" borderId="0" xfId="3" applyNumberFormat="1" applyFont="1" applyFill="1" applyAlignment="1" applyProtection="1">
      <alignment horizontal="right" vertical="center" shrinkToFit="1"/>
      <protection hidden="1"/>
    </xf>
    <xf numFmtId="0" fontId="12" fillId="0" borderId="0" xfId="3" applyNumberFormat="1" applyFont="1" applyFill="1" applyAlignment="1" applyProtection="1">
      <alignment horizontal="center" vertical="center"/>
      <protection hidden="1"/>
    </xf>
    <xf numFmtId="0" fontId="13" fillId="0" borderId="0" xfId="3" applyNumberFormat="1" applyFont="1" applyFill="1" applyAlignment="1" applyProtection="1">
      <alignment horizontal="center" vertical="center"/>
      <protection locked="0"/>
    </xf>
    <xf numFmtId="0" fontId="12" fillId="0" borderId="4" xfId="3" applyNumberFormat="1" applyFont="1" applyFill="1" applyBorder="1" applyAlignment="1" applyProtection="1">
      <alignment vertical="center"/>
      <protection hidden="1"/>
    </xf>
    <xf numFmtId="0" fontId="11" fillId="5" borderId="3" xfId="3" applyNumberFormat="1" applyFont="1" applyFill="1" applyBorder="1" applyAlignment="1" applyProtection="1">
      <alignment horizontal="center" vertical="center" shrinkToFit="1"/>
      <protection locked="0"/>
    </xf>
    <xf numFmtId="0" fontId="15" fillId="5" borderId="0" xfId="3" applyNumberFormat="1" applyFont="1" applyFill="1" applyBorder="1" applyAlignment="1" applyProtection="1">
      <alignment horizontal="center" vertical="center" shrinkToFit="1"/>
      <protection hidden="1"/>
    </xf>
    <xf numFmtId="0" fontId="12" fillId="5" borderId="0" xfId="3" applyNumberFormat="1" applyFont="1" applyFill="1" applyAlignment="1" applyProtection="1">
      <alignment horizontal="center" vertical="center" shrinkToFit="1"/>
      <protection locked="0"/>
    </xf>
    <xf numFmtId="0" fontId="12" fillId="0" borderId="0" xfId="3" applyNumberFormat="1" applyFont="1" applyAlignment="1" applyProtection="1">
      <alignment vertical="center"/>
      <protection locked="0"/>
    </xf>
    <xf numFmtId="0" fontId="12" fillId="0" borderId="5" xfId="0" applyNumberFormat="1" applyFont="1" applyFill="1" applyBorder="1" applyAlignment="1" applyProtection="1">
      <alignment vertical="center"/>
      <protection hidden="1"/>
    </xf>
    <xf numFmtId="0" fontId="12" fillId="5" borderId="4" xfId="3" applyNumberFormat="1" applyFont="1" applyFill="1" applyBorder="1" applyAlignment="1" applyProtection="1">
      <alignment horizontal="center" vertical="center" shrinkToFit="1"/>
      <protection locked="0"/>
    </xf>
    <xf numFmtId="0" fontId="12" fillId="0" borderId="0" xfId="3" applyNumberFormat="1" applyFont="1" applyFill="1" applyAlignment="1" applyProtection="1">
      <alignment vertical="center"/>
      <protection hidden="1"/>
    </xf>
    <xf numFmtId="0" fontId="16" fillId="5" borderId="6" xfId="3" applyNumberFormat="1" applyFont="1" applyFill="1" applyBorder="1" applyAlignment="1" applyProtection="1">
      <alignment horizontal="center" vertical="center" shrinkToFit="1"/>
      <protection locked="0"/>
    </xf>
    <xf numFmtId="0" fontId="12" fillId="5" borderId="3" xfId="3" applyNumberFormat="1" applyFont="1" applyFill="1" applyBorder="1" applyAlignment="1" applyProtection="1">
      <alignment horizontal="center" vertical="center" shrinkToFit="1"/>
      <protection locked="0"/>
    </xf>
    <xf numFmtId="0" fontId="15" fillId="5" borderId="6" xfId="3" applyNumberFormat="1" applyFont="1" applyFill="1" applyBorder="1" applyAlignment="1" applyProtection="1">
      <alignment horizontal="center" vertical="center" shrinkToFit="1"/>
      <protection hidden="1"/>
    </xf>
    <xf numFmtId="0" fontId="12" fillId="0" borderId="0" xfId="3" applyNumberFormat="1" applyFont="1" applyFill="1" applyBorder="1" applyAlignment="1" applyProtection="1">
      <alignment horizontal="right" vertical="center" shrinkToFit="1"/>
      <protection hidden="1"/>
    </xf>
    <xf numFmtId="0" fontId="12" fillId="5" borderId="5" xfId="3" applyNumberFormat="1" applyFont="1" applyFill="1" applyBorder="1" applyAlignment="1" applyProtection="1">
      <alignment horizontal="center" vertical="center" shrinkToFit="1"/>
      <protection locked="0"/>
    </xf>
    <xf numFmtId="0" fontId="12" fillId="5" borderId="6" xfId="3" applyNumberFormat="1" applyFont="1" applyFill="1" applyBorder="1" applyAlignment="1" applyProtection="1">
      <alignment horizontal="center" vertical="center" shrinkToFit="1"/>
      <protection locked="0"/>
    </xf>
    <xf numFmtId="0" fontId="12" fillId="5" borderId="0" xfId="3" applyNumberFormat="1" applyFont="1" applyFill="1" applyBorder="1" applyAlignment="1" applyProtection="1">
      <alignment horizontal="center" vertical="center" shrinkToFit="1"/>
      <protection locked="0"/>
    </xf>
    <xf numFmtId="0" fontId="16" fillId="5" borderId="0" xfId="3" applyNumberFormat="1" applyFont="1" applyFill="1" applyBorder="1" applyAlignment="1" applyProtection="1">
      <alignment horizontal="center" vertical="center" shrinkToFit="1"/>
      <protection locked="0"/>
    </xf>
    <xf numFmtId="0" fontId="12" fillId="0" borderId="0" xfId="3" applyNumberFormat="1" applyFont="1" applyFill="1" applyAlignment="1" applyProtection="1">
      <alignment horizontal="center" vertical="center"/>
      <protection locked="0"/>
    </xf>
    <xf numFmtId="0" fontId="15" fillId="0" borderId="0" xfId="3" applyNumberFormat="1" applyFont="1" applyAlignment="1" applyProtection="1">
      <alignment horizontal="center" vertical="center"/>
      <protection hidden="1"/>
    </xf>
    <xf numFmtId="0" fontId="1" fillId="0" borderId="0" xfId="3" applyNumberFormat="1" applyFont="1" applyAlignment="1" applyProtection="1">
      <alignment vertical="center"/>
      <protection hidden="1"/>
    </xf>
    <xf numFmtId="0" fontId="12" fillId="0" borderId="0" xfId="0" applyNumberFormat="1" applyFont="1" applyAlignment="1" applyProtection="1">
      <alignment vertical="center"/>
      <protection locked="0"/>
    </xf>
    <xf numFmtId="49" fontId="12" fillId="5" borderId="4" xfId="3" applyNumberFormat="1" applyFont="1" applyFill="1" applyBorder="1" applyAlignment="1" applyProtection="1">
      <alignment horizontal="center" vertical="center" shrinkToFit="1"/>
      <protection locked="0"/>
    </xf>
    <xf numFmtId="0" fontId="17" fillId="5" borderId="0" xfId="3" applyNumberFormat="1" applyFont="1" applyFill="1" applyBorder="1" applyAlignment="1" applyProtection="1">
      <alignment horizontal="center" vertical="center" shrinkToFit="1"/>
      <protection locked="0"/>
    </xf>
    <xf numFmtId="0" fontId="10" fillId="0" borderId="0" xfId="0" applyNumberFormat="1" applyFont="1" applyFill="1" applyBorder="1" applyAlignment="1" applyProtection="1">
      <alignment horizontal="center" vertical="center" shrinkToFit="1"/>
      <protection hidden="1"/>
    </xf>
    <xf numFmtId="0" fontId="18" fillId="5" borderId="0" xfId="3" applyNumberFormat="1" applyFont="1" applyFill="1" applyBorder="1" applyAlignment="1" applyProtection="1">
      <alignment horizontal="center" vertical="center" shrinkToFit="1"/>
      <protection hidden="1"/>
    </xf>
    <xf numFmtId="0" fontId="11" fillId="5" borderId="5" xfId="3" applyNumberFormat="1" applyFont="1" applyFill="1" applyBorder="1" applyAlignment="1" applyProtection="1">
      <alignment horizontal="center" vertical="center" shrinkToFit="1"/>
      <protection locked="0"/>
    </xf>
    <xf numFmtId="0" fontId="1" fillId="0" borderId="0" xfId="3" applyAlignment="1" applyProtection="1">
      <alignment vertical="center"/>
      <protection locked="0"/>
    </xf>
    <xf numFmtId="0" fontId="1" fillId="0" borderId="0" xfId="3" applyProtection="1">
      <protection locked="0"/>
    </xf>
    <xf numFmtId="49" fontId="6" fillId="3" borderId="10" xfId="1" applyNumberFormat="1" applyFont="1" applyFill="1" applyBorder="1" applyAlignment="1" applyProtection="1">
      <alignment horizontal="center" vertical="center"/>
      <protection locked="0"/>
    </xf>
    <xf numFmtId="49" fontId="6" fillId="3" borderId="11" xfId="1" applyNumberFormat="1" applyFont="1" applyFill="1" applyBorder="1" applyAlignment="1" applyProtection="1">
      <alignment horizontal="center" vertical="center"/>
      <protection locked="0"/>
    </xf>
    <xf numFmtId="49" fontId="6" fillId="3" borderId="8" xfId="1" applyNumberFormat="1" applyFont="1" applyFill="1" applyBorder="1" applyAlignment="1" applyProtection="1">
      <alignment horizontal="center" vertical="center"/>
      <protection locked="0"/>
    </xf>
    <xf numFmtId="0" fontId="1" fillId="0" borderId="0" xfId="1" applyProtection="1">
      <protection locked="0"/>
    </xf>
    <xf numFmtId="0" fontId="10" fillId="5" borderId="16" xfId="1" applyNumberFormat="1" applyFont="1" applyFill="1" applyBorder="1" applyAlignment="1" applyProtection="1">
      <alignment horizontal="center" vertical="center"/>
      <protection hidden="1"/>
    </xf>
    <xf numFmtId="0" fontId="10" fillId="5" borderId="17" xfId="3" applyNumberFormat="1" applyFont="1" applyFill="1" applyBorder="1" applyAlignment="1" applyProtection="1">
      <alignment vertical="center"/>
      <protection hidden="1"/>
    </xf>
    <xf numFmtId="49" fontId="10" fillId="5" borderId="0" xfId="1" applyNumberFormat="1" applyFont="1" applyFill="1" applyBorder="1" applyAlignment="1" applyProtection="1">
      <alignment horizontal="center" vertical="center"/>
      <protection locked="0"/>
    </xf>
    <xf numFmtId="0" fontId="10" fillId="5" borderId="19" xfId="1" applyNumberFormat="1" applyFont="1" applyFill="1" applyBorder="1" applyAlignment="1" applyProtection="1">
      <alignment horizontal="center" vertical="center"/>
      <protection hidden="1"/>
    </xf>
    <xf numFmtId="0" fontId="10" fillId="5" borderId="20" xfId="1" applyNumberFormat="1" applyFont="1" applyFill="1" applyBorder="1" applyAlignment="1" applyProtection="1">
      <alignment vertical="center"/>
      <protection hidden="1"/>
    </xf>
    <xf numFmtId="0" fontId="10" fillId="0" borderId="19" xfId="1" applyNumberFormat="1" applyFont="1" applyBorder="1" applyAlignment="1" applyProtection="1">
      <alignment horizontal="center" vertical="center"/>
      <protection hidden="1"/>
    </xf>
    <xf numFmtId="0" fontId="10" fillId="0" borderId="20" xfId="1" applyFont="1" applyBorder="1" applyAlignment="1" applyProtection="1">
      <alignment vertical="center"/>
      <protection hidden="1"/>
    </xf>
    <xf numFmtId="0" fontId="10" fillId="0" borderId="23" xfId="1" applyNumberFormat="1" applyFont="1" applyBorder="1" applyAlignment="1" applyProtection="1">
      <alignment horizontal="center" vertical="center"/>
      <protection hidden="1"/>
    </xf>
    <xf numFmtId="0" fontId="10" fillId="0" borderId="24" xfId="1" applyFont="1" applyBorder="1" applyAlignment="1" applyProtection="1">
      <alignment vertical="center"/>
      <protection hidden="1"/>
    </xf>
    <xf numFmtId="49" fontId="10" fillId="5" borderId="2" xfId="1" applyNumberFormat="1" applyFont="1" applyFill="1" applyBorder="1" applyAlignment="1" applyProtection="1">
      <alignment horizontal="center" vertical="center"/>
      <protection locked="0"/>
    </xf>
    <xf numFmtId="0" fontId="7" fillId="0" borderId="0" xfId="1" applyFont="1" applyAlignment="1" applyProtection="1">
      <alignment horizontal="center" vertical="center"/>
      <protection locked="0"/>
    </xf>
    <xf numFmtId="0" fontId="19" fillId="0" borderId="0" xfId="1" applyFont="1" applyProtection="1">
      <protection locked="0"/>
    </xf>
    <xf numFmtId="0" fontId="14" fillId="0" borderId="0" xfId="1" applyFont="1" applyProtection="1">
      <protection locked="0"/>
    </xf>
    <xf numFmtId="0" fontId="7" fillId="0" borderId="0" xfId="0" applyFont="1" applyAlignment="1" applyProtection="1">
      <alignment horizontal="center" vertical="center"/>
      <protection locked="0"/>
    </xf>
    <xf numFmtId="0" fontId="7" fillId="0" borderId="0" xfId="0" applyNumberFormat="1" applyFont="1" applyAlignment="1" applyProtection="1">
      <alignment horizontal="center" vertical="center"/>
      <protection locked="0"/>
    </xf>
    <xf numFmtId="0" fontId="3" fillId="0" borderId="0" xfId="1" applyFont="1" applyBorder="1" applyAlignment="1" applyProtection="1">
      <alignment horizontal="center" vertical="top"/>
      <protection locked="0"/>
    </xf>
    <xf numFmtId="0" fontId="1" fillId="0" borderId="0" xfId="0" applyFont="1" applyAlignment="1" applyProtection="1">
      <alignment horizontal="center"/>
      <protection locked="0"/>
    </xf>
    <xf numFmtId="0" fontId="5" fillId="0" borderId="0" xfId="1" applyFont="1" applyFill="1" applyBorder="1" applyAlignment="1" applyProtection="1">
      <alignment horizontal="center" vertical="center"/>
      <protection hidden="1"/>
    </xf>
    <xf numFmtId="0" fontId="7" fillId="0" borderId="0" xfId="1" applyFont="1" applyBorder="1" applyAlignment="1" applyProtection="1">
      <alignment horizontal="center" vertical="center"/>
      <protection locked="0"/>
    </xf>
    <xf numFmtId="164" fontId="8" fillId="0" borderId="0" xfId="0" applyNumberFormat="1" applyFont="1" applyFill="1" applyBorder="1" applyAlignment="1" applyProtection="1">
      <alignment horizontal="center" vertical="center"/>
      <protection hidden="1"/>
    </xf>
    <xf numFmtId="0" fontId="8" fillId="0" borderId="0" xfId="1" applyFont="1" applyBorder="1" applyAlignment="1" applyProtection="1">
      <alignment horizontal="center" vertical="center"/>
      <protection locked="0"/>
    </xf>
    <xf numFmtId="0" fontId="8" fillId="0" borderId="0" xfId="1" applyFont="1" applyBorder="1" applyAlignment="1" applyProtection="1">
      <alignment vertical="center"/>
    </xf>
    <xf numFmtId="49" fontId="5" fillId="0" borderId="0" xfId="1" applyNumberFormat="1" applyFont="1" applyFill="1" applyBorder="1" applyAlignment="1" applyProtection="1">
      <alignment horizontal="right" vertical="center"/>
      <protection hidden="1"/>
    </xf>
    <xf numFmtId="0" fontId="7" fillId="0" borderId="0" xfId="1" applyFont="1" applyBorder="1" applyAlignment="1" applyProtection="1">
      <alignment vertical="center"/>
    </xf>
    <xf numFmtId="49" fontId="8" fillId="0" borderId="0" xfId="1" applyNumberFormat="1" applyFont="1" applyFill="1" applyBorder="1" applyAlignment="1" applyProtection="1">
      <alignment horizontal="right" vertical="center"/>
      <protection hidden="1"/>
    </xf>
    <xf numFmtId="0" fontId="10" fillId="3" borderId="0" xfId="3" applyFont="1" applyFill="1" applyAlignment="1" applyProtection="1">
      <alignment horizontal="right" vertical="center"/>
      <protection hidden="1"/>
    </xf>
    <xf numFmtId="0" fontId="10" fillId="0" borderId="0" xfId="3" applyNumberFormat="1" applyFont="1" applyFill="1" applyAlignment="1" applyProtection="1">
      <alignment horizontal="center" vertical="center"/>
      <protection hidden="1"/>
    </xf>
    <xf numFmtId="0" fontId="10" fillId="0" borderId="0" xfId="3" applyNumberFormat="1" applyFont="1" applyFill="1" applyBorder="1" applyAlignment="1" applyProtection="1">
      <alignment horizontal="center" vertical="center"/>
      <protection hidden="1"/>
    </xf>
    <xf numFmtId="0" fontId="7" fillId="0" borderId="0" xfId="3" applyFont="1" applyAlignment="1" applyProtection="1">
      <alignment horizontal="center" vertical="center"/>
      <protection locked="0"/>
    </xf>
    <xf numFmtId="0" fontId="7" fillId="0" borderId="0" xfId="3" applyFont="1" applyAlignment="1" applyProtection="1">
      <alignment vertical="center"/>
    </xf>
    <xf numFmtId="0" fontId="7" fillId="3" borderId="0" xfId="3" applyFont="1" applyFill="1" applyAlignment="1" applyProtection="1">
      <alignment horizontal="right" vertical="center"/>
      <protection locked="0"/>
    </xf>
    <xf numFmtId="0" fontId="7" fillId="0" borderId="0" xfId="3" applyFont="1" applyFill="1" applyAlignment="1" applyProtection="1">
      <alignment horizontal="right" vertical="center"/>
      <protection locked="0"/>
    </xf>
    <xf numFmtId="0" fontId="7" fillId="0" borderId="0" xfId="3" applyFont="1" applyFill="1" applyAlignment="1" applyProtection="1">
      <alignment horizontal="center" vertical="center"/>
      <protection locked="0"/>
    </xf>
    <xf numFmtId="0" fontId="7" fillId="0" borderId="0" xfId="3" applyFont="1" applyFill="1" applyAlignment="1" applyProtection="1">
      <alignment horizontal="left" vertical="center"/>
      <protection locked="0"/>
    </xf>
    <xf numFmtId="0" fontId="11" fillId="3" borderId="0" xfId="0" applyNumberFormat="1" applyFont="1" applyFill="1" applyBorder="1" applyAlignment="1" applyProtection="1">
      <alignment horizontal="center" vertical="center"/>
      <protection locked="0"/>
    </xf>
    <xf numFmtId="0" fontId="12" fillId="0" borderId="0" xfId="0" applyNumberFormat="1" applyFont="1" applyFill="1" applyAlignment="1" applyProtection="1">
      <alignment vertical="center"/>
      <protection locked="0"/>
    </xf>
    <xf numFmtId="0" fontId="1" fillId="0" borderId="0" xfId="0" applyNumberFormat="1" applyFont="1" applyAlignment="1" applyProtection="1">
      <alignment horizontal="center" vertical="center"/>
      <protection locked="0"/>
    </xf>
    <xf numFmtId="0" fontId="12" fillId="0" borderId="0" xfId="3" applyNumberFormat="1" applyFont="1" applyAlignment="1" applyProtection="1">
      <alignment vertical="center"/>
    </xf>
    <xf numFmtId="0" fontId="1" fillId="0" borderId="0" xfId="0" applyNumberFormat="1" applyFont="1" applyAlignment="1" applyProtection="1">
      <alignment vertical="center"/>
      <protection locked="0"/>
    </xf>
    <xf numFmtId="0" fontId="12" fillId="3" borderId="0"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right" vertical="center"/>
      <protection hidden="1"/>
    </xf>
    <xf numFmtId="0" fontId="12" fillId="0" borderId="0" xfId="0" applyNumberFormat="1" applyFont="1" applyFill="1" applyAlignment="1" applyProtection="1">
      <alignment horizontal="center" vertical="center"/>
      <protection hidden="1"/>
    </xf>
    <xf numFmtId="0" fontId="12" fillId="0" borderId="0" xfId="0" applyNumberFormat="1" applyFont="1" applyFill="1" applyAlignment="1" applyProtection="1">
      <alignment horizontal="center" vertical="center"/>
      <protection locked="0"/>
    </xf>
    <xf numFmtId="0" fontId="12" fillId="0" borderId="4" xfId="0" applyNumberFormat="1" applyFont="1" applyFill="1" applyBorder="1" applyAlignment="1" applyProtection="1">
      <alignment vertical="center"/>
      <protection hidden="1"/>
    </xf>
    <xf numFmtId="0" fontId="24" fillId="0" borderId="3" xfId="0" applyNumberFormat="1" applyFont="1" applyFill="1" applyBorder="1" applyAlignment="1" applyProtection="1">
      <alignment horizontal="center" vertical="center" shrinkToFit="1"/>
      <protection locked="0"/>
    </xf>
    <xf numFmtId="0" fontId="15" fillId="0" borderId="0" xfId="0" applyNumberFormat="1" applyFont="1" applyFill="1" applyBorder="1" applyAlignment="1" applyProtection="1">
      <alignment horizontal="center" vertical="center" shrinkToFit="1"/>
    </xf>
    <xf numFmtId="0" fontId="12" fillId="0" borderId="0" xfId="0" applyNumberFormat="1" applyFont="1" applyFill="1" applyBorder="1" applyAlignment="1" applyProtection="1">
      <alignment horizontal="center" vertical="center" shrinkToFit="1"/>
      <protection locked="0"/>
    </xf>
    <xf numFmtId="0" fontId="12" fillId="0" borderId="0" xfId="0" applyNumberFormat="1" applyFont="1" applyFill="1" applyAlignment="1" applyProtection="1">
      <alignment horizontal="center" vertical="center" shrinkToFit="1"/>
      <protection locked="0"/>
    </xf>
    <xf numFmtId="0" fontId="12" fillId="0" borderId="4" xfId="0" applyNumberFormat="1" applyFont="1" applyFill="1" applyBorder="1" applyAlignment="1" applyProtection="1">
      <alignment horizontal="center" vertical="center" shrinkToFit="1"/>
      <protection locked="0"/>
    </xf>
    <xf numFmtId="0" fontId="15" fillId="0" borderId="0" xfId="0" applyNumberFormat="1" applyFont="1" applyFill="1" applyBorder="1" applyAlignment="1" applyProtection="1">
      <alignment horizontal="center" vertical="center" shrinkToFit="1"/>
      <protection locked="0"/>
    </xf>
    <xf numFmtId="0" fontId="13" fillId="0" borderId="0" xfId="0" applyNumberFormat="1" applyFont="1" applyFill="1" applyAlignment="1" applyProtection="1">
      <alignment horizontal="center" vertical="center"/>
      <protection locked="0"/>
    </xf>
    <xf numFmtId="0" fontId="12" fillId="0" borderId="0" xfId="0" applyNumberFormat="1" applyFont="1" applyFill="1" applyAlignment="1" applyProtection="1">
      <alignment vertical="center"/>
      <protection hidden="1"/>
    </xf>
    <xf numFmtId="0" fontId="12" fillId="0" borderId="6" xfId="0" applyNumberFormat="1" applyFont="1" applyFill="1" applyBorder="1" applyAlignment="1" applyProtection="1">
      <alignment horizontal="center" vertical="center" shrinkToFit="1"/>
      <protection locked="0"/>
    </xf>
    <xf numFmtId="0" fontId="15" fillId="0" borderId="0" xfId="3" applyNumberFormat="1" applyFont="1" applyBorder="1" applyAlignment="1" applyProtection="1">
      <alignment horizontal="center" vertical="center" shrinkToFit="1"/>
      <protection hidden="1"/>
    </xf>
    <xf numFmtId="0" fontId="15" fillId="0" borderId="6" xfId="0" applyNumberFormat="1" applyFont="1" applyFill="1" applyBorder="1" applyAlignment="1" applyProtection="1">
      <alignment horizontal="center" vertical="center" shrinkToFit="1"/>
      <protection hidden="1"/>
    </xf>
    <xf numFmtId="0" fontId="15" fillId="0" borderId="27" xfId="0" applyNumberFormat="1" applyFont="1" applyFill="1" applyBorder="1" applyAlignment="1" applyProtection="1">
      <alignment horizontal="center" vertical="center" shrinkToFit="1"/>
      <protection hidden="1"/>
    </xf>
    <xf numFmtId="0" fontId="15" fillId="0" borderId="0" xfId="3" applyNumberFormat="1" applyFont="1" applyFill="1" applyBorder="1" applyAlignment="1" applyProtection="1">
      <alignment horizontal="center" vertical="center" shrinkToFit="1"/>
      <protection hidden="1"/>
    </xf>
    <xf numFmtId="0" fontId="12" fillId="0" borderId="5" xfId="0" applyNumberFormat="1" applyFont="1" applyBorder="1" applyAlignment="1" applyProtection="1">
      <alignment horizontal="center" vertical="center" shrinkToFit="1"/>
      <protection locked="0"/>
    </xf>
    <xf numFmtId="0" fontId="15" fillId="0" borderId="27" xfId="0" applyNumberFormat="1" applyFont="1" applyBorder="1" applyAlignment="1" applyProtection="1">
      <alignment horizontal="center" vertical="center" shrinkToFit="1"/>
    </xf>
    <xf numFmtId="0" fontId="15" fillId="0" borderId="0" xfId="0" applyNumberFormat="1" applyFont="1" applyFill="1" applyAlignment="1" applyProtection="1">
      <alignment horizontal="center" vertical="center" shrinkToFit="1"/>
      <protection locked="0"/>
    </xf>
    <xf numFmtId="0" fontId="15" fillId="0" borderId="27" xfId="0" applyNumberFormat="1" applyFont="1" applyFill="1" applyBorder="1" applyAlignment="1" applyProtection="1">
      <alignment horizontal="center" vertical="center" shrinkToFit="1"/>
      <protection locked="0"/>
    </xf>
    <xf numFmtId="0" fontId="15" fillId="0" borderId="0" xfId="0" applyNumberFormat="1" applyFont="1" applyFill="1" applyBorder="1" applyAlignment="1" applyProtection="1">
      <alignment horizontal="center" vertical="center" shrinkToFit="1"/>
      <protection hidden="1"/>
    </xf>
    <xf numFmtId="0" fontId="15" fillId="0" borderId="0" xfId="0" applyNumberFormat="1" applyFont="1" applyBorder="1" applyAlignment="1" applyProtection="1">
      <alignment horizontal="center" vertical="center" shrinkToFit="1"/>
    </xf>
    <xf numFmtId="0" fontId="10" fillId="0" borderId="6" xfId="0" applyNumberFormat="1" applyFont="1" applyFill="1" applyBorder="1" applyAlignment="1" applyProtection="1">
      <alignment horizontal="center" vertical="center" shrinkToFit="1"/>
      <protection hidden="1"/>
    </xf>
    <xf numFmtId="0" fontId="10" fillId="0" borderId="0" xfId="0" applyNumberFormat="1" applyFont="1" applyFill="1" applyBorder="1" applyAlignment="1" applyProtection="1">
      <alignment horizontal="center" vertical="center" shrinkToFit="1"/>
      <protection locked="0"/>
    </xf>
    <xf numFmtId="0" fontId="1" fillId="0" borderId="0" xfId="3" applyNumberFormat="1" applyFont="1" applyAlignment="1" applyProtection="1">
      <alignment vertical="center"/>
    </xf>
    <xf numFmtId="0" fontId="12" fillId="0" borderId="0"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NumberFormat="1" applyAlignment="1" applyProtection="1">
      <alignment vertical="center"/>
      <protection locked="0"/>
    </xf>
    <xf numFmtId="0" fontId="0" fillId="0" borderId="0" xfId="0" applyAlignment="1" applyProtection="1">
      <alignment horizontal="center"/>
      <protection locked="0"/>
    </xf>
    <xf numFmtId="0" fontId="0" fillId="0" borderId="0" xfId="0" applyProtection="1">
      <protection locked="0"/>
    </xf>
    <xf numFmtId="0" fontId="1" fillId="0" borderId="0" xfId="1" applyAlignment="1" applyProtection="1">
      <alignment horizontal="center"/>
      <protection locked="0"/>
    </xf>
    <xf numFmtId="0" fontId="0" fillId="0" borderId="0" xfId="0" applyNumberFormat="1" applyProtection="1">
      <protection locked="0"/>
    </xf>
    <xf numFmtId="0" fontId="25" fillId="0" borderId="3" xfId="0" applyNumberFormat="1" applyFont="1" applyFill="1" applyBorder="1" applyAlignment="1" applyProtection="1">
      <alignment horizontal="center" vertical="center" shrinkToFit="1"/>
      <protection locked="0"/>
    </xf>
    <xf numFmtId="0" fontId="11" fillId="0" borderId="5" xfId="0" applyNumberFormat="1" applyFont="1" applyBorder="1" applyAlignment="1" applyProtection="1">
      <alignment horizontal="center" vertical="center" shrinkToFit="1"/>
      <protection locked="0"/>
    </xf>
    <xf numFmtId="0" fontId="0" fillId="0" borderId="0" xfId="3" applyNumberFormat="1" applyFont="1" applyAlignment="1" applyProtection="1">
      <alignment vertical="center"/>
      <protection locked="0"/>
    </xf>
    <xf numFmtId="0" fontId="12" fillId="0" borderId="0" xfId="3" applyNumberFormat="1" applyFont="1" applyAlignment="1" applyProtection="1">
      <alignment horizontal="center" vertical="center"/>
      <protection locked="0"/>
    </xf>
    <xf numFmtId="0" fontId="11" fillId="0" borderId="3" xfId="0" applyNumberFormat="1" applyFont="1" applyBorder="1" applyAlignment="1" applyProtection="1">
      <alignment horizontal="center" vertical="center" shrinkToFit="1"/>
      <protection locked="0"/>
    </xf>
    <xf numFmtId="0" fontId="10" fillId="0" borderId="21" xfId="1" applyNumberFormat="1" applyFont="1" applyBorder="1" applyAlignment="1" applyProtection="1">
      <alignment horizontal="center" vertical="center"/>
      <protection hidden="1"/>
    </xf>
    <xf numFmtId="0" fontId="10" fillId="0" borderId="2" xfId="1" applyNumberFormat="1" applyFont="1" applyBorder="1" applyAlignment="1" applyProtection="1">
      <alignment horizontal="center" vertical="center"/>
      <protection hidden="1"/>
    </xf>
    <xf numFmtId="0" fontId="10" fillId="0" borderId="22" xfId="1" applyNumberFormat="1" applyFont="1" applyBorder="1" applyAlignment="1" applyProtection="1">
      <alignment horizontal="center" vertical="center"/>
      <protection hidden="1"/>
    </xf>
    <xf numFmtId="49" fontId="10" fillId="5" borderId="21" xfId="1" applyNumberFormat="1" applyFont="1" applyFill="1" applyBorder="1" applyAlignment="1" applyProtection="1">
      <alignment horizontal="center" vertical="center"/>
      <protection locked="0"/>
    </xf>
    <xf numFmtId="49" fontId="10" fillId="5" borderId="2" xfId="1" applyNumberFormat="1" applyFont="1" applyFill="1" applyBorder="1" applyAlignment="1" applyProtection="1">
      <alignment horizontal="center" vertical="center"/>
      <protection locked="0"/>
    </xf>
    <xf numFmtId="49" fontId="10" fillId="5" borderId="25" xfId="1" applyNumberFormat="1" applyFont="1" applyFill="1" applyBorder="1" applyAlignment="1" applyProtection="1">
      <alignment horizontal="center" vertical="center"/>
      <protection locked="0"/>
    </xf>
    <xf numFmtId="49" fontId="10" fillId="5" borderId="22" xfId="1" applyNumberFormat="1" applyFont="1" applyFill="1" applyBorder="1" applyAlignment="1" applyProtection="1">
      <alignment horizontal="center" vertical="center"/>
      <protection locked="0"/>
    </xf>
    <xf numFmtId="0" fontId="7" fillId="0" borderId="26" xfId="1" applyFont="1" applyFill="1" applyBorder="1" applyAlignment="1" applyProtection="1">
      <alignment horizontal="center" vertical="center"/>
      <protection locked="0"/>
    </xf>
    <xf numFmtId="0" fontId="7" fillId="0" borderId="0" xfId="0" applyNumberFormat="1" applyFont="1" applyAlignment="1" applyProtection="1">
      <alignment horizontal="center" vertical="center"/>
      <protection locked="0"/>
    </xf>
    <xf numFmtId="49" fontId="5" fillId="3" borderId="7" xfId="1" applyNumberFormat="1" applyFont="1" applyFill="1" applyBorder="1" applyAlignment="1" applyProtection="1">
      <alignment horizontal="center" vertical="center"/>
      <protection locked="0"/>
    </xf>
    <xf numFmtId="49" fontId="5" fillId="3" borderId="8" xfId="1" applyNumberFormat="1" applyFont="1" applyFill="1" applyBorder="1" applyAlignment="1" applyProtection="1">
      <alignment horizontal="center" vertical="center"/>
      <protection locked="0"/>
    </xf>
    <xf numFmtId="49" fontId="5" fillId="3" borderId="9" xfId="1" applyNumberFormat="1" applyFont="1" applyFill="1" applyBorder="1" applyAlignment="1" applyProtection="1">
      <alignment horizontal="center" vertical="center"/>
      <protection locked="0"/>
    </xf>
    <xf numFmtId="49" fontId="10" fillId="5" borderId="18" xfId="1" applyNumberFormat="1" applyFont="1" applyFill="1" applyBorder="1" applyAlignment="1" applyProtection="1">
      <alignment horizontal="center" vertical="center"/>
      <protection locked="0"/>
    </xf>
    <xf numFmtId="49" fontId="10" fillId="5" borderId="0" xfId="1" applyNumberFormat="1" applyFont="1" applyFill="1" applyBorder="1" applyAlignment="1" applyProtection="1">
      <alignment horizontal="center" vertical="center"/>
      <protection locked="0"/>
    </xf>
    <xf numFmtId="49" fontId="10" fillId="5" borderId="6" xfId="1" applyNumberFormat="1" applyFont="1" applyFill="1" applyBorder="1" applyAlignment="1" applyProtection="1">
      <alignment horizontal="center" vertical="center"/>
      <protection locked="0"/>
    </xf>
    <xf numFmtId="49" fontId="10" fillId="5" borderId="17" xfId="1" applyNumberFormat="1" applyFont="1" applyFill="1" applyBorder="1" applyAlignment="1" applyProtection="1">
      <alignment horizontal="center" vertical="center"/>
      <protection locked="0"/>
    </xf>
    <xf numFmtId="49" fontId="10" fillId="0" borderId="18" xfId="1" applyNumberFormat="1" applyFont="1" applyBorder="1" applyAlignment="1" applyProtection="1">
      <alignment horizontal="center" vertical="center"/>
      <protection hidden="1"/>
    </xf>
    <xf numFmtId="0" fontId="10" fillId="0" borderId="0" xfId="1" applyNumberFormat="1" applyFont="1" applyBorder="1" applyAlignment="1" applyProtection="1">
      <alignment horizontal="center" vertical="center"/>
      <protection hidden="1"/>
    </xf>
    <xf numFmtId="0" fontId="10" fillId="0" borderId="17" xfId="1" applyNumberFormat="1" applyFont="1" applyBorder="1" applyAlignment="1" applyProtection="1">
      <alignment horizontal="center" vertical="center"/>
      <protection hidden="1"/>
    </xf>
    <xf numFmtId="49" fontId="10" fillId="0" borderId="21" xfId="1" applyNumberFormat="1" applyFont="1" applyBorder="1" applyAlignment="1" applyProtection="1">
      <alignment horizontal="center" vertical="center"/>
      <protection locked="0"/>
    </xf>
    <xf numFmtId="49" fontId="10" fillId="0" borderId="2" xfId="1" applyNumberFormat="1" applyFont="1" applyBorder="1" applyAlignment="1" applyProtection="1">
      <alignment horizontal="center" vertical="center"/>
      <protection locked="0"/>
    </xf>
    <xf numFmtId="49" fontId="10" fillId="0" borderId="22" xfId="1" applyNumberFormat="1" applyFont="1" applyBorder="1" applyAlignment="1" applyProtection="1">
      <alignment horizontal="center" vertical="center"/>
      <protection locked="0"/>
    </xf>
    <xf numFmtId="0" fontId="5" fillId="3" borderId="7" xfId="1" applyFont="1" applyFill="1" applyBorder="1" applyAlignment="1" applyProtection="1">
      <alignment horizontal="center" vertical="center"/>
      <protection locked="0"/>
    </xf>
    <xf numFmtId="0" fontId="5" fillId="3" borderId="8" xfId="1" applyFont="1" applyFill="1" applyBorder="1" applyAlignment="1" applyProtection="1">
      <alignment horizontal="center" vertical="center"/>
      <protection locked="0"/>
    </xf>
    <xf numFmtId="0" fontId="5" fillId="3" borderId="9" xfId="1" applyFont="1" applyFill="1" applyBorder="1" applyAlignment="1" applyProtection="1">
      <alignment horizontal="center" vertical="center"/>
      <protection locked="0"/>
    </xf>
    <xf numFmtId="0" fontId="10" fillId="0" borderId="21" xfId="1" applyFont="1" applyBorder="1" applyAlignment="1" applyProtection="1">
      <alignment horizontal="center" vertical="center"/>
      <protection locked="0"/>
    </xf>
    <xf numFmtId="0" fontId="10" fillId="0" borderId="2" xfId="1" applyFont="1" applyBorder="1" applyAlignment="1" applyProtection="1">
      <alignment horizontal="center" vertical="center"/>
      <protection locked="0"/>
    </xf>
    <xf numFmtId="0" fontId="10" fillId="0" borderId="22" xfId="1" applyFont="1" applyBorder="1" applyAlignment="1" applyProtection="1">
      <alignment horizontal="center" vertical="center"/>
      <protection locked="0"/>
    </xf>
    <xf numFmtId="0" fontId="12" fillId="0" borderId="2" xfId="3" applyNumberFormat="1" applyFont="1" applyFill="1" applyBorder="1" applyAlignment="1" applyProtection="1">
      <alignment horizontal="center" vertical="center"/>
      <protection hidden="1"/>
    </xf>
    <xf numFmtId="49" fontId="6" fillId="3" borderId="7" xfId="1" applyNumberFormat="1" applyFont="1" applyFill="1" applyBorder="1" applyAlignment="1" applyProtection="1">
      <alignment horizontal="center" vertical="center"/>
      <protection locked="0"/>
    </xf>
    <xf numFmtId="49" fontId="6" fillId="3" borderId="8" xfId="1" applyNumberFormat="1" applyFont="1" applyFill="1" applyBorder="1" applyAlignment="1" applyProtection="1">
      <alignment horizontal="center" vertical="center"/>
      <protection locked="0"/>
    </xf>
    <xf numFmtId="49" fontId="6" fillId="3" borderId="12" xfId="1" applyNumberFormat="1" applyFont="1" applyFill="1" applyBorder="1" applyAlignment="1" applyProtection="1">
      <alignment horizontal="center" vertical="center"/>
      <protection locked="0"/>
    </xf>
    <xf numFmtId="49" fontId="6" fillId="3" borderId="9" xfId="1" applyNumberFormat="1" applyFont="1" applyFill="1" applyBorder="1" applyAlignment="1" applyProtection="1">
      <alignment horizontal="center" vertical="center"/>
      <protection locked="0"/>
    </xf>
    <xf numFmtId="16" fontId="10" fillId="0" borderId="13" xfId="1" applyNumberFormat="1" applyFont="1" applyBorder="1" applyAlignment="1" applyProtection="1">
      <alignment horizontal="center" vertical="center"/>
      <protection locked="0"/>
    </xf>
    <xf numFmtId="0" fontId="10" fillId="0" borderId="14" xfId="1" applyFont="1" applyBorder="1" applyAlignment="1" applyProtection="1">
      <alignment horizontal="center" vertical="center"/>
      <protection locked="0"/>
    </xf>
    <xf numFmtId="0" fontId="10" fillId="0" borderId="15" xfId="1" applyFont="1" applyBorder="1" applyAlignment="1" applyProtection="1">
      <alignment horizontal="center" vertical="center"/>
      <protection locked="0"/>
    </xf>
    <xf numFmtId="166" fontId="8" fillId="0" borderId="2" xfId="1" applyNumberFormat="1" applyFont="1" applyBorder="1" applyAlignment="1" applyProtection="1">
      <alignment horizontal="center" vertical="center"/>
      <protection hidden="1"/>
    </xf>
    <xf numFmtId="49" fontId="2" fillId="0" borderId="0" xfId="0" applyNumberFormat="1" applyFont="1" applyBorder="1" applyAlignment="1" applyProtection="1">
      <alignment horizontal="center" vertical="center"/>
      <protection hidden="1"/>
    </xf>
    <xf numFmtId="49" fontId="4" fillId="0" borderId="0" xfId="0" applyNumberFormat="1" applyFont="1" applyAlignment="1" applyProtection="1">
      <alignment horizontal="center"/>
      <protection hidden="1"/>
    </xf>
    <xf numFmtId="0" fontId="5" fillId="3" borderId="0" xfId="1" applyFont="1" applyFill="1" applyBorder="1" applyAlignment="1" applyProtection="1">
      <alignment horizontal="center" vertical="center"/>
      <protection hidden="1"/>
    </xf>
    <xf numFmtId="164" fontId="8" fillId="0" borderId="0" xfId="0" applyNumberFormat="1" applyFont="1" applyBorder="1" applyAlignment="1" applyProtection="1">
      <alignment horizontal="center" vertical="center"/>
      <protection hidden="1"/>
    </xf>
  </cellXfs>
  <cellStyles count="48">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Milliers [0]_ACCEP°DBL" xfId="4"/>
    <cellStyle name="Milliers_ACCEP°DBL" xfId="5"/>
    <cellStyle name="Moneda 2" xfId="6"/>
    <cellStyle name="Moneda 2 2" xfId="2"/>
    <cellStyle name="Moneda 3" xfId="7"/>
    <cellStyle name="Monétaire [0]_ACCEP°DBL" xfId="8"/>
    <cellStyle name="Monétaire_ACCEP°DBL" xfId="9"/>
    <cellStyle name="Neutral 2" xfId="10"/>
    <cellStyle name="Normal" xfId="0" builtinId="0"/>
    <cellStyle name="Normal 2" xfId="11"/>
    <cellStyle name="Normal 2 2" xfId="1"/>
    <cellStyle name="Normal 3" xfId="3"/>
    <cellStyle name="Normal 4" xfId="12"/>
    <cellStyle name="Total 2" xfId="13"/>
  </cellStyles>
  <dxfs count="6">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color theme="0"/>
      </font>
      <fill>
        <patternFill>
          <fgColor theme="0"/>
        </patternFill>
      </fill>
    </dxf>
    <dxf>
      <font>
        <b/>
        <i val="0"/>
      </font>
    </dxf>
  </dxfs>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10</xdr:col>
      <xdr:colOff>476250</xdr:colOff>
      <xdr:row>7</xdr:row>
      <xdr:rowOff>19050</xdr:rowOff>
    </xdr:from>
    <xdr:to>
      <xdr:col>12</xdr:col>
      <xdr:colOff>904875</xdr:colOff>
      <xdr:row>14</xdr:row>
      <xdr:rowOff>66675</xdr:rowOff>
    </xdr:to>
    <xdr:pic>
      <xdr:nvPicPr>
        <xdr:cNvPr id="2" name="2 Imagen" descr="RFET logo color2.jpg"/>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6140450" y="1098550"/>
          <a:ext cx="1470025" cy="835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133350</xdr:colOff>
      <xdr:row>66</xdr:row>
      <xdr:rowOff>38100</xdr:rowOff>
    </xdr:from>
    <xdr:to>
      <xdr:col>12</xdr:col>
      <xdr:colOff>885825</xdr:colOff>
      <xdr:row>69</xdr:row>
      <xdr:rowOff>95250</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797550" y="7848600"/>
          <a:ext cx="1793875" cy="400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323850</xdr:colOff>
      <xdr:row>7</xdr:row>
      <xdr:rowOff>19050</xdr:rowOff>
    </xdr:from>
    <xdr:to>
      <xdr:col>12</xdr:col>
      <xdr:colOff>895350</xdr:colOff>
      <xdr:row>11</xdr:row>
      <xdr:rowOff>161925</xdr:rowOff>
    </xdr:to>
    <xdr:pic>
      <xdr:nvPicPr>
        <xdr:cNvPr id="2" name="2 Imagen" descr="RFET logo color2.jpg"/>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5988050" y="1098550"/>
          <a:ext cx="1612900" cy="917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133350</xdr:colOff>
      <xdr:row>37</xdr:row>
      <xdr:rowOff>0</xdr:rowOff>
    </xdr:from>
    <xdr:to>
      <xdr:col>12</xdr:col>
      <xdr:colOff>885825</xdr:colOff>
      <xdr:row>38</xdr:row>
      <xdr:rowOff>171450</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797550" y="7797800"/>
          <a:ext cx="1793875" cy="400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2/.android/Downloads/III%20Open%20Vila%20de%20Muro/Formulario%20cad%20masc.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C2/.android/Downloads/III%20Open%20Vila%20de%20Muro/Formulario%20ale%20masc.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Árbitros"/>
      <sheetName val="Lista"/>
      <sheetName val="Prep Torneo"/>
      <sheetName val="Preparaciones"/>
      <sheetName val="Lista aceptados"/>
      <sheetName val="Prep Sorteo"/>
      <sheetName val="Insertar"/>
      <sheetName val="Final8"/>
      <sheetName val="Final16"/>
      <sheetName val="Final32"/>
      <sheetName val="Final64"/>
      <sheetName val="Firma Q"/>
      <sheetName val="Prep Prev"/>
      <sheetName val="Q16"/>
      <sheetName val="Q32"/>
      <sheetName val="Q64"/>
      <sheetName val="Q128"/>
      <sheetName val="Alt"/>
      <sheetName val="LL"/>
      <sheetName val="OJ1"/>
      <sheetName val="OJ2"/>
      <sheetName val="OJ3"/>
      <sheetName val="OJ4"/>
      <sheetName val="OJ5"/>
      <sheetName val="OJ6"/>
      <sheetName val="OJ8"/>
      <sheetName val="Entreno"/>
      <sheetName val="Informe"/>
      <sheetName val="Relacion WO"/>
    </sheetNames>
    <sheetDataSet>
      <sheetData sheetId="0"/>
      <sheetData sheetId="1"/>
      <sheetData sheetId="2">
        <row r="5">
          <cell r="A5" t="str">
            <v>III OPEN VILA DE MURO</v>
          </cell>
        </row>
        <row r="7">
          <cell r="A7">
            <v>43017</v>
          </cell>
          <cell r="B7" t="str">
            <v>ILLES BALEARS</v>
          </cell>
          <cell r="D7" t="str">
            <v>CT MURO</v>
          </cell>
          <cell r="E7">
            <v>5796796</v>
          </cell>
        </row>
        <row r="9">
          <cell r="A9" t="str">
            <v>NO</v>
          </cell>
          <cell r="B9" t="str">
            <v>Cadete</v>
          </cell>
          <cell r="C9" t="str">
            <v>Masculino</v>
          </cell>
          <cell r="D9" t="str">
            <v>MARTIN</v>
          </cell>
          <cell r="E9" t="str">
            <v>CERDO FUENTENEBRO</v>
          </cell>
        </row>
        <row r="11">
          <cell r="A11" t="str">
            <v>MURO</v>
          </cell>
          <cell r="E11" t="str">
            <v>Si</v>
          </cell>
        </row>
      </sheetData>
      <sheetData sheetId="3"/>
      <sheetData sheetId="4"/>
      <sheetData sheetId="5">
        <row r="3">
          <cell r="G3">
            <v>4</v>
          </cell>
        </row>
        <row r="7">
          <cell r="A7">
            <v>1</v>
          </cell>
          <cell r="B7" t="str">
            <v>COLONNA THIEL</v>
          </cell>
          <cell r="C7" t="str">
            <v>NUNZIO GIO</v>
          </cell>
          <cell r="D7">
            <v>5898632</v>
          </cell>
          <cell r="E7">
            <v>4444</v>
          </cell>
          <cell r="F7" t="str">
            <v>M</v>
          </cell>
          <cell r="G7">
            <v>37133</v>
          </cell>
          <cell r="H7">
            <v>1</v>
          </cell>
          <cell r="I7">
            <v>0</v>
          </cell>
          <cell r="J7">
            <v>238</v>
          </cell>
        </row>
        <row r="8">
          <cell r="A8">
            <v>2</v>
          </cell>
          <cell r="B8" t="str">
            <v>TORRES RAMIS</v>
          </cell>
          <cell r="C8" t="str">
            <v>MATIES</v>
          </cell>
          <cell r="D8">
            <v>5917359</v>
          </cell>
          <cell r="E8">
            <v>4533</v>
          </cell>
          <cell r="F8" t="str">
            <v>M</v>
          </cell>
          <cell r="G8">
            <v>37285</v>
          </cell>
          <cell r="H8">
            <v>0</v>
          </cell>
          <cell r="I8">
            <v>1414</v>
          </cell>
          <cell r="J8">
            <v>231</v>
          </cell>
        </row>
        <row r="9">
          <cell r="A9">
            <v>3</v>
          </cell>
          <cell r="B9" t="str">
            <v>CABOT SABATER</v>
          </cell>
          <cell r="C9" t="str">
            <v>TONI</v>
          </cell>
          <cell r="D9">
            <v>5893921</v>
          </cell>
          <cell r="E9">
            <v>11258</v>
          </cell>
          <cell r="F9" t="str">
            <v>M</v>
          </cell>
          <cell r="G9">
            <v>37514</v>
          </cell>
          <cell r="H9">
            <v>0</v>
          </cell>
          <cell r="I9">
            <v>2103</v>
          </cell>
          <cell r="J9">
            <v>154</v>
          </cell>
        </row>
        <row r="10">
          <cell r="A10">
            <v>4</v>
          </cell>
          <cell r="B10" t="str">
            <v>FERNANDEZ RAMIS</v>
          </cell>
          <cell r="C10" t="str">
            <v>DAVID</v>
          </cell>
          <cell r="D10">
            <v>5913274</v>
          </cell>
          <cell r="E10">
            <v>4454</v>
          </cell>
          <cell r="F10" t="str">
            <v>M</v>
          </cell>
          <cell r="G10">
            <v>38165</v>
          </cell>
          <cell r="H10">
            <v>0</v>
          </cell>
          <cell r="I10">
            <v>2584</v>
          </cell>
          <cell r="J10">
            <v>123</v>
          </cell>
        </row>
        <row r="11">
          <cell r="A11">
            <v>5</v>
          </cell>
          <cell r="B11" t="str">
            <v>ZOLYNIAK</v>
          </cell>
          <cell r="C11" t="str">
            <v>IGOR</v>
          </cell>
          <cell r="D11">
            <v>5893913</v>
          </cell>
          <cell r="E11">
            <v>11264</v>
          </cell>
          <cell r="F11" t="str">
            <v>M</v>
          </cell>
          <cell r="G11">
            <v>37427</v>
          </cell>
          <cell r="H11">
            <v>0</v>
          </cell>
          <cell r="I11">
            <v>5303</v>
          </cell>
          <cell r="J11">
            <v>49</v>
          </cell>
        </row>
        <row r="12">
          <cell r="A12">
            <v>6</v>
          </cell>
          <cell r="B12" t="str">
            <v>BAOS DARDER</v>
          </cell>
          <cell r="C12" t="str">
            <v>ANTONIO</v>
          </cell>
          <cell r="D12">
            <v>5918779</v>
          </cell>
          <cell r="E12">
            <v>11256</v>
          </cell>
          <cell r="F12" t="str">
            <v>M</v>
          </cell>
          <cell r="G12">
            <v>37481</v>
          </cell>
          <cell r="H12">
            <v>0</v>
          </cell>
          <cell r="I12">
            <v>6846</v>
          </cell>
          <cell r="J12">
            <v>32</v>
          </cell>
        </row>
        <row r="13">
          <cell r="A13">
            <v>7</v>
          </cell>
          <cell r="B13" t="str">
            <v>BAUZA MESTRE</v>
          </cell>
          <cell r="C13" t="str">
            <v>JOAN MARC</v>
          </cell>
          <cell r="D13">
            <v>5943552</v>
          </cell>
          <cell r="E13">
            <v>62814</v>
          </cell>
          <cell r="F13" t="str">
            <v>M</v>
          </cell>
          <cell r="G13">
            <v>37475</v>
          </cell>
          <cell r="H13">
            <v>0</v>
          </cell>
          <cell r="I13">
            <v>8632</v>
          </cell>
          <cell r="J13">
            <v>20</v>
          </cell>
        </row>
        <row r="14">
          <cell r="A14">
            <v>8</v>
          </cell>
          <cell r="B14" t="str">
            <v>RIUTORT PENDON</v>
          </cell>
          <cell r="C14" t="str">
            <v>RUBEN</v>
          </cell>
          <cell r="D14">
            <v>5942653</v>
          </cell>
          <cell r="E14">
            <v>3749</v>
          </cell>
          <cell r="F14" t="str">
            <v>M</v>
          </cell>
          <cell r="G14">
            <v>38091</v>
          </cell>
          <cell r="H14">
            <v>0</v>
          </cell>
          <cell r="I14">
            <v>11284</v>
          </cell>
          <cell r="J14">
            <v>10</v>
          </cell>
        </row>
        <row r="15">
          <cell r="A15">
            <v>9</v>
          </cell>
          <cell r="B15" t="str">
            <v>NADAL MASCARO</v>
          </cell>
          <cell r="C15" t="str">
            <v>JOAN MIQUE</v>
          </cell>
          <cell r="D15">
            <v>5958725</v>
          </cell>
          <cell r="E15">
            <v>11171</v>
          </cell>
          <cell r="F15" t="str">
            <v>M</v>
          </cell>
          <cell r="G15">
            <v>37367</v>
          </cell>
          <cell r="H15">
            <v>0</v>
          </cell>
          <cell r="I15">
            <v>16208</v>
          </cell>
          <cell r="J15">
            <v>2</v>
          </cell>
        </row>
        <row r="16">
          <cell r="A16">
            <v>10</v>
          </cell>
          <cell r="B16" t="str">
            <v>DEL SALTO ZAFRA</v>
          </cell>
          <cell r="C16" t="str">
            <v>ADRIAN</v>
          </cell>
          <cell r="D16">
            <v>5943859</v>
          </cell>
          <cell r="E16">
            <v>4390</v>
          </cell>
          <cell r="F16" t="str">
            <v>M</v>
          </cell>
          <cell r="G16">
            <v>37107</v>
          </cell>
          <cell r="H16">
            <v>0</v>
          </cell>
          <cell r="I16">
            <v>17941</v>
          </cell>
          <cell r="J16">
            <v>1</v>
          </cell>
        </row>
        <row r="17">
          <cell r="A17">
            <v>11</v>
          </cell>
          <cell r="B17" t="str">
            <v>SUSIN LEIVA</v>
          </cell>
          <cell r="C17" t="str">
            <v>DAVID</v>
          </cell>
          <cell r="D17">
            <v>5942687</v>
          </cell>
          <cell r="E17">
            <v>3753</v>
          </cell>
          <cell r="F17" t="str">
            <v>M</v>
          </cell>
          <cell r="G17">
            <v>37124</v>
          </cell>
          <cell r="H17">
            <v>0</v>
          </cell>
          <cell r="I17">
            <v>17941</v>
          </cell>
          <cell r="J17">
            <v>1</v>
          </cell>
        </row>
        <row r="18">
          <cell r="A18">
            <v>12</v>
          </cell>
          <cell r="B18" t="str">
            <v>ZZZ</v>
          </cell>
          <cell r="C18" t="str">
            <v/>
          </cell>
          <cell r="E18" t="str">
            <v/>
          </cell>
          <cell r="F18" t="str">
            <v/>
          </cell>
          <cell r="G18" t="str">
            <v/>
          </cell>
          <cell r="H18" t="str">
            <v/>
          </cell>
          <cell r="I18" t="str">
            <v/>
          </cell>
          <cell r="J18">
            <v>-1</v>
          </cell>
        </row>
        <row r="19">
          <cell r="A19">
            <v>13</v>
          </cell>
          <cell r="B19" t="str">
            <v>ZZZ</v>
          </cell>
          <cell r="C19" t="str">
            <v/>
          </cell>
          <cell r="E19" t="str">
            <v/>
          </cell>
          <cell r="F19" t="str">
            <v/>
          </cell>
          <cell r="G19" t="str">
            <v/>
          </cell>
          <cell r="H19" t="str">
            <v/>
          </cell>
          <cell r="I19" t="str">
            <v/>
          </cell>
          <cell r="J19">
            <v>-1</v>
          </cell>
        </row>
        <row r="20">
          <cell r="A20">
            <v>14</v>
          </cell>
          <cell r="B20" t="str">
            <v>ZZZ</v>
          </cell>
          <cell r="C20" t="str">
            <v/>
          </cell>
          <cell r="E20" t="str">
            <v/>
          </cell>
          <cell r="F20" t="str">
            <v/>
          </cell>
          <cell r="G20" t="str">
            <v/>
          </cell>
          <cell r="H20" t="str">
            <v/>
          </cell>
          <cell r="I20" t="str">
            <v/>
          </cell>
          <cell r="J20">
            <v>-1</v>
          </cell>
        </row>
        <row r="21">
          <cell r="A21">
            <v>15</v>
          </cell>
          <cell r="B21" t="str">
            <v>ZZZ</v>
          </cell>
          <cell r="C21" t="str">
            <v/>
          </cell>
          <cell r="E21" t="str">
            <v/>
          </cell>
          <cell r="F21" t="str">
            <v/>
          </cell>
          <cell r="G21" t="str">
            <v/>
          </cell>
          <cell r="H21" t="str">
            <v/>
          </cell>
          <cell r="I21" t="str">
            <v/>
          </cell>
          <cell r="J21">
            <v>-1</v>
          </cell>
        </row>
        <row r="22">
          <cell r="A22">
            <v>16</v>
          </cell>
          <cell r="B22" t="str">
            <v>ZZZ</v>
          </cell>
          <cell r="C22" t="str">
            <v/>
          </cell>
          <cell r="E22" t="str">
            <v/>
          </cell>
          <cell r="F22" t="str">
            <v/>
          </cell>
          <cell r="G22" t="str">
            <v/>
          </cell>
          <cell r="H22" t="str">
            <v/>
          </cell>
          <cell r="I22" t="str">
            <v/>
          </cell>
          <cell r="J22">
            <v>-1</v>
          </cell>
        </row>
        <row r="23">
          <cell r="A23">
            <v>17</v>
          </cell>
          <cell r="B23" t="str">
            <v>ZZZ</v>
          </cell>
          <cell r="C23" t="str">
            <v/>
          </cell>
          <cell r="E23" t="str">
            <v/>
          </cell>
          <cell r="F23" t="str">
            <v/>
          </cell>
          <cell r="G23" t="str">
            <v/>
          </cell>
          <cell r="H23" t="str">
            <v/>
          </cell>
          <cell r="I23" t="str">
            <v/>
          </cell>
          <cell r="J23">
            <v>-1</v>
          </cell>
        </row>
        <row r="24">
          <cell r="A24">
            <v>18</v>
          </cell>
          <cell r="B24" t="str">
            <v>ZZZ</v>
          </cell>
          <cell r="C24" t="str">
            <v/>
          </cell>
          <cell r="E24" t="str">
            <v/>
          </cell>
          <cell r="F24" t="str">
            <v/>
          </cell>
          <cell r="G24" t="str">
            <v/>
          </cell>
          <cell r="H24" t="str">
            <v/>
          </cell>
          <cell r="I24" t="str">
            <v/>
          </cell>
          <cell r="J24">
            <v>-1</v>
          </cell>
        </row>
        <row r="25">
          <cell r="A25">
            <v>19</v>
          </cell>
          <cell r="B25" t="str">
            <v>ZZZ</v>
          </cell>
          <cell r="C25" t="str">
            <v/>
          </cell>
          <cell r="E25" t="str">
            <v/>
          </cell>
          <cell r="F25" t="str">
            <v/>
          </cell>
          <cell r="G25" t="str">
            <v/>
          </cell>
          <cell r="H25" t="str">
            <v/>
          </cell>
          <cell r="I25" t="str">
            <v/>
          </cell>
          <cell r="J25">
            <v>-1</v>
          </cell>
        </row>
        <row r="26">
          <cell r="A26">
            <v>20</v>
          </cell>
          <cell r="B26" t="str">
            <v>ZZZ</v>
          </cell>
          <cell r="C26" t="str">
            <v/>
          </cell>
          <cell r="E26" t="str">
            <v/>
          </cell>
          <cell r="F26" t="str">
            <v/>
          </cell>
          <cell r="G26" t="str">
            <v/>
          </cell>
          <cell r="H26" t="str">
            <v/>
          </cell>
          <cell r="I26" t="str">
            <v/>
          </cell>
          <cell r="J26">
            <v>-1</v>
          </cell>
        </row>
        <row r="27">
          <cell r="A27">
            <v>21</v>
          </cell>
          <cell r="B27" t="str">
            <v>ZZZ</v>
          </cell>
          <cell r="C27" t="str">
            <v/>
          </cell>
          <cell r="E27" t="str">
            <v/>
          </cell>
          <cell r="F27" t="str">
            <v/>
          </cell>
          <cell r="G27" t="str">
            <v/>
          </cell>
          <cell r="H27" t="str">
            <v/>
          </cell>
          <cell r="I27" t="str">
            <v/>
          </cell>
          <cell r="J27">
            <v>-1</v>
          </cell>
        </row>
        <row r="28">
          <cell r="A28">
            <v>22</v>
          </cell>
          <cell r="B28" t="str">
            <v>ZZZ</v>
          </cell>
          <cell r="C28" t="str">
            <v/>
          </cell>
          <cell r="E28" t="str">
            <v/>
          </cell>
          <cell r="F28" t="str">
            <v/>
          </cell>
          <cell r="G28" t="str">
            <v/>
          </cell>
          <cell r="H28" t="str">
            <v/>
          </cell>
          <cell r="I28" t="str">
            <v/>
          </cell>
          <cell r="J28">
            <v>-1</v>
          </cell>
        </row>
        <row r="29">
          <cell r="A29">
            <v>23</v>
          </cell>
          <cell r="B29" t="str">
            <v>ZZZ</v>
          </cell>
          <cell r="C29" t="str">
            <v/>
          </cell>
          <cell r="E29" t="str">
            <v/>
          </cell>
          <cell r="F29" t="str">
            <v/>
          </cell>
          <cell r="G29" t="str">
            <v/>
          </cell>
          <cell r="H29" t="str">
            <v/>
          </cell>
          <cell r="I29" t="str">
            <v/>
          </cell>
          <cell r="J29">
            <v>-1</v>
          </cell>
        </row>
        <row r="30">
          <cell r="A30">
            <v>24</v>
          </cell>
          <cell r="B30" t="str">
            <v>ZZZ</v>
          </cell>
          <cell r="C30" t="str">
            <v/>
          </cell>
          <cell r="E30" t="str">
            <v/>
          </cell>
          <cell r="F30" t="str">
            <v/>
          </cell>
          <cell r="G30" t="str">
            <v/>
          </cell>
          <cell r="H30" t="str">
            <v/>
          </cell>
          <cell r="I30" t="str">
            <v/>
          </cell>
          <cell r="J30">
            <v>-1</v>
          </cell>
        </row>
        <row r="31">
          <cell r="A31">
            <v>25</v>
          </cell>
          <cell r="B31" t="str">
            <v>ZZZ</v>
          </cell>
          <cell r="C31" t="str">
            <v/>
          </cell>
          <cell r="E31" t="str">
            <v/>
          </cell>
          <cell r="F31" t="str">
            <v/>
          </cell>
          <cell r="G31" t="str">
            <v/>
          </cell>
          <cell r="H31" t="str">
            <v/>
          </cell>
          <cell r="I31" t="str">
            <v/>
          </cell>
          <cell r="J31">
            <v>-1</v>
          </cell>
        </row>
        <row r="32">
          <cell r="A32">
            <v>26</v>
          </cell>
          <cell r="B32" t="str">
            <v>ZZZ</v>
          </cell>
          <cell r="C32" t="str">
            <v/>
          </cell>
          <cell r="E32" t="str">
            <v/>
          </cell>
          <cell r="F32" t="str">
            <v/>
          </cell>
          <cell r="G32" t="str">
            <v/>
          </cell>
          <cell r="H32" t="str">
            <v/>
          </cell>
          <cell r="I32" t="str">
            <v/>
          </cell>
          <cell r="J32">
            <v>-1</v>
          </cell>
        </row>
        <row r="33">
          <cell r="A33">
            <v>27</v>
          </cell>
          <cell r="B33" t="str">
            <v>ZZZ</v>
          </cell>
          <cell r="C33" t="str">
            <v/>
          </cell>
          <cell r="E33" t="str">
            <v/>
          </cell>
          <cell r="F33" t="str">
            <v/>
          </cell>
          <cell r="G33" t="str">
            <v/>
          </cell>
          <cell r="H33" t="str">
            <v/>
          </cell>
          <cell r="I33" t="str">
            <v/>
          </cell>
          <cell r="J33">
            <v>-1</v>
          </cell>
        </row>
        <row r="34">
          <cell r="A34">
            <v>28</v>
          </cell>
          <cell r="B34" t="str">
            <v>ZZZ</v>
          </cell>
          <cell r="C34" t="str">
            <v/>
          </cell>
          <cell r="E34" t="str">
            <v/>
          </cell>
          <cell r="F34" t="str">
            <v/>
          </cell>
          <cell r="G34" t="str">
            <v/>
          </cell>
          <cell r="H34" t="str">
            <v/>
          </cell>
          <cell r="I34" t="str">
            <v/>
          </cell>
          <cell r="J34">
            <v>-1</v>
          </cell>
        </row>
        <row r="35">
          <cell r="A35">
            <v>29</v>
          </cell>
          <cell r="B35" t="str">
            <v>ZZZ</v>
          </cell>
          <cell r="C35" t="str">
            <v/>
          </cell>
          <cell r="E35" t="str">
            <v/>
          </cell>
          <cell r="F35" t="str">
            <v/>
          </cell>
          <cell r="G35" t="str">
            <v/>
          </cell>
          <cell r="H35" t="str">
            <v/>
          </cell>
          <cell r="I35" t="str">
            <v/>
          </cell>
          <cell r="J35">
            <v>-1</v>
          </cell>
        </row>
        <row r="36">
          <cell r="A36">
            <v>30</v>
          </cell>
          <cell r="B36" t="str">
            <v>ZZZ</v>
          </cell>
          <cell r="C36" t="str">
            <v/>
          </cell>
          <cell r="E36" t="str">
            <v/>
          </cell>
          <cell r="F36" t="str">
            <v/>
          </cell>
          <cell r="G36" t="str">
            <v/>
          </cell>
          <cell r="H36" t="str">
            <v/>
          </cell>
          <cell r="I36" t="str">
            <v/>
          </cell>
          <cell r="J36">
            <v>-1</v>
          </cell>
        </row>
        <row r="37">
          <cell r="A37">
            <v>31</v>
          </cell>
          <cell r="B37" t="str">
            <v>ZZZ</v>
          </cell>
          <cell r="C37" t="str">
            <v/>
          </cell>
          <cell r="E37" t="str">
            <v/>
          </cell>
          <cell r="F37" t="str">
            <v/>
          </cell>
          <cell r="G37" t="str">
            <v/>
          </cell>
          <cell r="H37" t="str">
            <v/>
          </cell>
          <cell r="I37" t="str">
            <v/>
          </cell>
          <cell r="J37">
            <v>-1</v>
          </cell>
        </row>
        <row r="38">
          <cell r="A38">
            <v>32</v>
          </cell>
          <cell r="B38" t="str">
            <v>ZZZ</v>
          </cell>
          <cell r="C38" t="str">
            <v/>
          </cell>
          <cell r="E38" t="str">
            <v/>
          </cell>
          <cell r="F38" t="str">
            <v/>
          </cell>
          <cell r="G38" t="str">
            <v/>
          </cell>
          <cell r="H38" t="str">
            <v/>
          </cell>
          <cell r="I38" t="str">
            <v/>
          </cell>
          <cell r="J38">
            <v>-1</v>
          </cell>
        </row>
        <row r="39">
          <cell r="A39">
            <v>33</v>
          </cell>
          <cell r="B39" t="str">
            <v>ZZZ</v>
          </cell>
          <cell r="C39" t="str">
            <v/>
          </cell>
          <cell r="E39" t="str">
            <v/>
          </cell>
          <cell r="F39" t="str">
            <v/>
          </cell>
          <cell r="G39" t="str">
            <v/>
          </cell>
          <cell r="H39" t="str">
            <v/>
          </cell>
          <cell r="I39" t="str">
            <v/>
          </cell>
          <cell r="J39">
            <v>-1</v>
          </cell>
        </row>
        <row r="40">
          <cell r="A40">
            <v>34</v>
          </cell>
          <cell r="B40" t="str">
            <v>ZZZ</v>
          </cell>
          <cell r="C40" t="str">
            <v/>
          </cell>
          <cell r="E40" t="str">
            <v/>
          </cell>
          <cell r="F40" t="str">
            <v/>
          </cell>
          <cell r="G40" t="str">
            <v/>
          </cell>
          <cell r="H40" t="str">
            <v/>
          </cell>
          <cell r="I40" t="str">
            <v/>
          </cell>
          <cell r="J40">
            <v>-1</v>
          </cell>
        </row>
        <row r="41">
          <cell r="A41">
            <v>35</v>
          </cell>
          <cell r="B41" t="str">
            <v>ZZZ</v>
          </cell>
          <cell r="C41" t="str">
            <v/>
          </cell>
          <cell r="E41" t="str">
            <v/>
          </cell>
          <cell r="F41" t="str">
            <v/>
          </cell>
          <cell r="G41" t="str">
            <v/>
          </cell>
          <cell r="H41" t="str">
            <v/>
          </cell>
          <cell r="I41" t="str">
            <v/>
          </cell>
          <cell r="J41">
            <v>-1</v>
          </cell>
        </row>
        <row r="42">
          <cell r="A42">
            <v>36</v>
          </cell>
          <cell r="B42" t="str">
            <v>ZZZ</v>
          </cell>
          <cell r="C42" t="str">
            <v/>
          </cell>
          <cell r="E42" t="str">
            <v/>
          </cell>
          <cell r="F42" t="str">
            <v/>
          </cell>
          <cell r="G42" t="str">
            <v/>
          </cell>
          <cell r="H42" t="str">
            <v/>
          </cell>
          <cell r="I42" t="str">
            <v/>
          </cell>
          <cell r="J42">
            <v>-1</v>
          </cell>
        </row>
        <row r="43">
          <cell r="A43">
            <v>37</v>
          </cell>
          <cell r="B43" t="str">
            <v>ZZZ</v>
          </cell>
          <cell r="C43" t="str">
            <v/>
          </cell>
          <cell r="E43" t="str">
            <v/>
          </cell>
          <cell r="F43" t="str">
            <v/>
          </cell>
          <cell r="G43" t="str">
            <v/>
          </cell>
          <cell r="H43" t="str">
            <v/>
          </cell>
          <cell r="I43" t="str">
            <v/>
          </cell>
          <cell r="J43">
            <v>-1</v>
          </cell>
        </row>
        <row r="44">
          <cell r="A44">
            <v>38</v>
          </cell>
          <cell r="B44" t="str">
            <v>ZZZ</v>
          </cell>
          <cell r="C44" t="str">
            <v/>
          </cell>
          <cell r="E44" t="str">
            <v/>
          </cell>
          <cell r="F44" t="str">
            <v/>
          </cell>
          <cell r="G44" t="str">
            <v/>
          </cell>
          <cell r="H44" t="str">
            <v/>
          </cell>
          <cell r="I44" t="str">
            <v/>
          </cell>
          <cell r="J44">
            <v>-1</v>
          </cell>
        </row>
        <row r="45">
          <cell r="A45">
            <v>39</v>
          </cell>
          <cell r="B45" t="str">
            <v>ZZZ</v>
          </cell>
          <cell r="C45" t="str">
            <v/>
          </cell>
          <cell r="E45" t="str">
            <v/>
          </cell>
          <cell r="F45" t="str">
            <v/>
          </cell>
          <cell r="G45" t="str">
            <v/>
          </cell>
          <cell r="H45" t="str">
            <v/>
          </cell>
          <cell r="I45" t="str">
            <v/>
          </cell>
          <cell r="J45">
            <v>-1</v>
          </cell>
        </row>
        <row r="46">
          <cell r="A46">
            <v>40</v>
          </cell>
          <cell r="B46" t="str">
            <v>ZZZ</v>
          </cell>
          <cell r="C46" t="str">
            <v/>
          </cell>
          <cell r="E46" t="str">
            <v/>
          </cell>
          <cell r="F46" t="str">
            <v/>
          </cell>
          <cell r="G46" t="str">
            <v/>
          </cell>
          <cell r="H46" t="str">
            <v/>
          </cell>
          <cell r="I46" t="str">
            <v/>
          </cell>
          <cell r="J46">
            <v>-1</v>
          </cell>
        </row>
        <row r="47">
          <cell r="A47">
            <v>41</v>
          </cell>
          <cell r="B47" t="str">
            <v>ZZZ</v>
          </cell>
          <cell r="C47" t="str">
            <v/>
          </cell>
          <cell r="E47" t="str">
            <v/>
          </cell>
          <cell r="F47" t="str">
            <v/>
          </cell>
          <cell r="G47" t="str">
            <v/>
          </cell>
          <cell r="H47" t="str">
            <v/>
          </cell>
          <cell r="I47" t="str">
            <v/>
          </cell>
          <cell r="J47">
            <v>-1</v>
          </cell>
        </row>
        <row r="48">
          <cell r="A48">
            <v>42</v>
          </cell>
          <cell r="B48" t="str">
            <v>ZZZ</v>
          </cell>
          <cell r="C48" t="str">
            <v/>
          </cell>
          <cell r="E48" t="str">
            <v/>
          </cell>
          <cell r="F48" t="str">
            <v/>
          </cell>
          <cell r="G48" t="str">
            <v/>
          </cell>
          <cell r="H48" t="str">
            <v/>
          </cell>
          <cell r="I48" t="str">
            <v/>
          </cell>
          <cell r="J48">
            <v>-1</v>
          </cell>
        </row>
        <row r="49">
          <cell r="A49">
            <v>43</v>
          </cell>
          <cell r="B49" t="str">
            <v>ZZZ</v>
          </cell>
          <cell r="C49" t="str">
            <v/>
          </cell>
          <cell r="E49" t="str">
            <v/>
          </cell>
          <cell r="F49" t="str">
            <v/>
          </cell>
          <cell r="G49" t="str">
            <v/>
          </cell>
          <cell r="H49" t="str">
            <v/>
          </cell>
          <cell r="I49" t="str">
            <v/>
          </cell>
          <cell r="J49">
            <v>-1</v>
          </cell>
        </row>
        <row r="50">
          <cell r="A50">
            <v>44</v>
          </cell>
          <cell r="B50" t="str">
            <v>ZZZ</v>
          </cell>
          <cell r="C50" t="str">
            <v/>
          </cell>
          <cell r="E50" t="str">
            <v/>
          </cell>
          <cell r="F50" t="str">
            <v/>
          </cell>
          <cell r="G50" t="str">
            <v/>
          </cell>
          <cell r="H50" t="str">
            <v/>
          </cell>
          <cell r="I50" t="str">
            <v/>
          </cell>
          <cell r="J50">
            <v>-1</v>
          </cell>
        </row>
        <row r="51">
          <cell r="A51">
            <v>45</v>
          </cell>
          <cell r="B51" t="str">
            <v>ZZZ</v>
          </cell>
          <cell r="C51" t="str">
            <v/>
          </cell>
          <cell r="E51" t="str">
            <v/>
          </cell>
          <cell r="F51" t="str">
            <v/>
          </cell>
          <cell r="G51" t="str">
            <v/>
          </cell>
          <cell r="H51" t="str">
            <v/>
          </cell>
          <cell r="I51" t="str">
            <v/>
          </cell>
          <cell r="J51">
            <v>-1</v>
          </cell>
        </row>
        <row r="52">
          <cell r="A52">
            <v>46</v>
          </cell>
          <cell r="B52" t="str">
            <v>ZZZ</v>
          </cell>
          <cell r="C52" t="str">
            <v/>
          </cell>
          <cell r="E52" t="str">
            <v/>
          </cell>
          <cell r="F52" t="str">
            <v/>
          </cell>
          <cell r="G52" t="str">
            <v/>
          </cell>
          <cell r="H52" t="str">
            <v/>
          </cell>
          <cell r="I52" t="str">
            <v/>
          </cell>
          <cell r="J52">
            <v>-1</v>
          </cell>
        </row>
        <row r="53">
          <cell r="A53">
            <v>47</v>
          </cell>
          <cell r="B53" t="str">
            <v>ZZZ</v>
          </cell>
          <cell r="C53" t="str">
            <v/>
          </cell>
          <cell r="E53" t="str">
            <v/>
          </cell>
          <cell r="F53" t="str">
            <v/>
          </cell>
          <cell r="G53" t="str">
            <v/>
          </cell>
          <cell r="H53" t="str">
            <v/>
          </cell>
          <cell r="I53" t="str">
            <v/>
          </cell>
          <cell r="J53">
            <v>-1</v>
          </cell>
        </row>
        <row r="54">
          <cell r="A54">
            <v>48</v>
          </cell>
          <cell r="B54" t="str">
            <v>ZZZ</v>
          </cell>
          <cell r="C54" t="str">
            <v/>
          </cell>
          <cell r="E54" t="str">
            <v/>
          </cell>
          <cell r="F54" t="str">
            <v/>
          </cell>
          <cell r="G54" t="str">
            <v/>
          </cell>
          <cell r="H54" t="str">
            <v/>
          </cell>
          <cell r="I54" t="str">
            <v/>
          </cell>
          <cell r="J54">
            <v>-1</v>
          </cell>
        </row>
        <row r="55">
          <cell r="A55">
            <v>49</v>
          </cell>
          <cell r="B55" t="str">
            <v>ZZZ</v>
          </cell>
          <cell r="C55" t="str">
            <v/>
          </cell>
          <cell r="E55" t="str">
            <v/>
          </cell>
          <cell r="F55" t="str">
            <v/>
          </cell>
          <cell r="G55" t="str">
            <v/>
          </cell>
          <cell r="H55" t="str">
            <v/>
          </cell>
          <cell r="I55" t="str">
            <v/>
          </cell>
          <cell r="J55">
            <v>-1</v>
          </cell>
        </row>
        <row r="56">
          <cell r="A56">
            <v>50</v>
          </cell>
          <cell r="B56" t="str">
            <v>ZZZ</v>
          </cell>
          <cell r="C56" t="str">
            <v/>
          </cell>
          <cell r="E56" t="str">
            <v/>
          </cell>
          <cell r="F56" t="str">
            <v/>
          </cell>
          <cell r="G56" t="str">
            <v/>
          </cell>
          <cell r="H56" t="str">
            <v/>
          </cell>
          <cell r="I56" t="str">
            <v/>
          </cell>
          <cell r="J56">
            <v>-1</v>
          </cell>
        </row>
        <row r="57">
          <cell r="A57">
            <v>51</v>
          </cell>
          <cell r="B57" t="str">
            <v>ZZZ</v>
          </cell>
          <cell r="C57" t="str">
            <v/>
          </cell>
          <cell r="E57" t="str">
            <v/>
          </cell>
          <cell r="F57" t="str">
            <v/>
          </cell>
          <cell r="G57" t="str">
            <v/>
          </cell>
          <cell r="H57" t="str">
            <v/>
          </cell>
          <cell r="I57" t="str">
            <v/>
          </cell>
          <cell r="J57">
            <v>-1</v>
          </cell>
        </row>
        <row r="58">
          <cell r="A58">
            <v>52</v>
          </cell>
          <cell r="B58" t="str">
            <v>ZZZ</v>
          </cell>
          <cell r="C58" t="str">
            <v/>
          </cell>
          <cell r="E58" t="str">
            <v/>
          </cell>
          <cell r="F58" t="str">
            <v/>
          </cell>
          <cell r="G58" t="str">
            <v/>
          </cell>
          <cell r="H58" t="str">
            <v/>
          </cell>
          <cell r="I58" t="str">
            <v/>
          </cell>
          <cell r="J58">
            <v>-1</v>
          </cell>
        </row>
        <row r="59">
          <cell r="A59">
            <v>53</v>
          </cell>
          <cell r="B59" t="str">
            <v>ZZZ</v>
          </cell>
          <cell r="C59" t="str">
            <v/>
          </cell>
          <cell r="E59" t="str">
            <v/>
          </cell>
          <cell r="F59" t="str">
            <v/>
          </cell>
          <cell r="G59" t="str">
            <v/>
          </cell>
          <cell r="H59" t="str">
            <v/>
          </cell>
          <cell r="I59" t="str">
            <v/>
          </cell>
          <cell r="J59">
            <v>-1</v>
          </cell>
        </row>
        <row r="60">
          <cell r="A60">
            <v>54</v>
          </cell>
          <cell r="B60" t="str">
            <v>ZZZ</v>
          </cell>
          <cell r="C60" t="str">
            <v/>
          </cell>
          <cell r="E60" t="str">
            <v/>
          </cell>
          <cell r="F60" t="str">
            <v/>
          </cell>
          <cell r="G60" t="str">
            <v/>
          </cell>
          <cell r="H60" t="str">
            <v/>
          </cell>
          <cell r="I60" t="str">
            <v/>
          </cell>
          <cell r="J60">
            <v>-1</v>
          </cell>
        </row>
        <row r="61">
          <cell r="A61">
            <v>55</v>
          </cell>
          <cell r="B61" t="str">
            <v>ZZZ</v>
          </cell>
          <cell r="C61" t="str">
            <v/>
          </cell>
          <cell r="E61" t="str">
            <v/>
          </cell>
          <cell r="F61" t="str">
            <v/>
          </cell>
          <cell r="G61" t="str">
            <v/>
          </cell>
          <cell r="H61" t="str">
            <v/>
          </cell>
          <cell r="I61" t="str">
            <v/>
          </cell>
          <cell r="J61">
            <v>-1</v>
          </cell>
        </row>
        <row r="62">
          <cell r="A62">
            <v>56</v>
          </cell>
          <cell r="B62" t="str">
            <v>ZZZ</v>
          </cell>
          <cell r="C62" t="str">
            <v/>
          </cell>
          <cell r="E62" t="str">
            <v/>
          </cell>
          <cell r="F62" t="str">
            <v/>
          </cell>
          <cell r="G62" t="str">
            <v/>
          </cell>
          <cell r="H62" t="str">
            <v/>
          </cell>
          <cell r="I62" t="str">
            <v/>
          </cell>
          <cell r="J62">
            <v>-1</v>
          </cell>
        </row>
        <row r="63">
          <cell r="A63">
            <v>57</v>
          </cell>
          <cell r="B63" t="str">
            <v>ZZZ</v>
          </cell>
          <cell r="C63" t="str">
            <v/>
          </cell>
          <cell r="E63" t="str">
            <v/>
          </cell>
          <cell r="F63" t="str">
            <v/>
          </cell>
          <cell r="G63" t="str">
            <v/>
          </cell>
          <cell r="H63" t="str">
            <v/>
          </cell>
          <cell r="I63" t="str">
            <v/>
          </cell>
          <cell r="J63">
            <v>-1</v>
          </cell>
        </row>
        <row r="64">
          <cell r="A64">
            <v>58</v>
          </cell>
          <cell r="B64" t="str">
            <v>ZZZ</v>
          </cell>
          <cell r="C64" t="str">
            <v/>
          </cell>
          <cell r="E64" t="str">
            <v/>
          </cell>
          <cell r="F64" t="str">
            <v/>
          </cell>
          <cell r="G64" t="str">
            <v/>
          </cell>
          <cell r="H64" t="str">
            <v/>
          </cell>
          <cell r="I64" t="str">
            <v/>
          </cell>
          <cell r="J64">
            <v>-1</v>
          </cell>
        </row>
        <row r="65">
          <cell r="A65">
            <v>59</v>
          </cell>
          <cell r="B65" t="str">
            <v>ZZZ</v>
          </cell>
          <cell r="C65" t="str">
            <v/>
          </cell>
          <cell r="E65" t="str">
            <v/>
          </cell>
          <cell r="F65" t="str">
            <v/>
          </cell>
          <cell r="G65" t="str">
            <v/>
          </cell>
          <cell r="H65" t="str">
            <v/>
          </cell>
          <cell r="I65" t="str">
            <v/>
          </cell>
          <cell r="J65">
            <v>-1</v>
          </cell>
        </row>
        <row r="66">
          <cell r="A66">
            <v>60</v>
          </cell>
          <cell r="B66" t="str">
            <v>ZZZ</v>
          </cell>
          <cell r="C66" t="str">
            <v/>
          </cell>
          <cell r="E66" t="str">
            <v/>
          </cell>
          <cell r="F66" t="str">
            <v/>
          </cell>
          <cell r="G66" t="str">
            <v/>
          </cell>
          <cell r="H66" t="str">
            <v/>
          </cell>
          <cell r="I66" t="str">
            <v/>
          </cell>
          <cell r="J66">
            <v>-1</v>
          </cell>
        </row>
        <row r="67">
          <cell r="A67">
            <v>61</v>
          </cell>
          <cell r="B67" t="str">
            <v>ZZZ</v>
          </cell>
          <cell r="C67" t="str">
            <v/>
          </cell>
          <cell r="E67" t="str">
            <v/>
          </cell>
          <cell r="F67" t="str">
            <v/>
          </cell>
          <cell r="G67" t="str">
            <v/>
          </cell>
          <cell r="H67" t="str">
            <v/>
          </cell>
          <cell r="I67" t="str">
            <v/>
          </cell>
          <cell r="J67">
            <v>-1</v>
          </cell>
        </row>
        <row r="68">
          <cell r="A68">
            <v>62</v>
          </cell>
          <cell r="B68" t="str">
            <v>ZZZ</v>
          </cell>
          <cell r="C68" t="str">
            <v/>
          </cell>
          <cell r="E68" t="str">
            <v/>
          </cell>
          <cell r="F68" t="str">
            <v/>
          </cell>
          <cell r="G68" t="str">
            <v/>
          </cell>
          <cell r="H68" t="str">
            <v/>
          </cell>
          <cell r="I68" t="str">
            <v/>
          </cell>
          <cell r="J68">
            <v>-1</v>
          </cell>
        </row>
        <row r="69">
          <cell r="A69">
            <v>63</v>
          </cell>
          <cell r="B69" t="str">
            <v>ZZZ</v>
          </cell>
          <cell r="C69" t="str">
            <v/>
          </cell>
          <cell r="E69" t="str">
            <v/>
          </cell>
          <cell r="F69" t="str">
            <v/>
          </cell>
          <cell r="G69" t="str">
            <v/>
          </cell>
          <cell r="H69" t="str">
            <v/>
          </cell>
          <cell r="I69" t="str">
            <v/>
          </cell>
          <cell r="J69">
            <v>-1</v>
          </cell>
        </row>
        <row r="70">
          <cell r="A70">
            <v>64</v>
          </cell>
          <cell r="B70" t="str">
            <v>ZZZ</v>
          </cell>
          <cell r="C70" t="str">
            <v/>
          </cell>
          <cell r="E70" t="str">
            <v/>
          </cell>
          <cell r="F70" t="str">
            <v/>
          </cell>
          <cell r="G70" t="str">
            <v/>
          </cell>
          <cell r="H70" t="str">
            <v/>
          </cell>
          <cell r="I70" t="str">
            <v/>
          </cell>
          <cell r="J70">
            <v>-1</v>
          </cell>
        </row>
        <row r="71">
          <cell r="B71">
            <v>1999</v>
          </cell>
          <cell r="C71">
            <v>2001</v>
          </cell>
          <cell r="F71">
            <v>2003</v>
          </cell>
          <cell r="G71">
            <v>2005</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Árbitros"/>
      <sheetName val="Lista"/>
      <sheetName val="Prep Torneo"/>
      <sheetName val="Preparaciones"/>
      <sheetName val="Lista aceptados"/>
      <sheetName val="Prep Sorteo"/>
      <sheetName val="Insertar"/>
      <sheetName val="Final8"/>
      <sheetName val="Final16"/>
      <sheetName val="Final32"/>
      <sheetName val="Final64"/>
      <sheetName val="Firma Q"/>
      <sheetName val="Prep Prev"/>
      <sheetName val="Q16"/>
      <sheetName val="Q32"/>
      <sheetName val="Q64"/>
      <sheetName val="Q128"/>
      <sheetName val="Alt"/>
      <sheetName val="LL"/>
      <sheetName val="OJ1"/>
      <sheetName val="OJ2"/>
      <sheetName val="OJ3"/>
      <sheetName val="OJ4"/>
      <sheetName val="OJ5"/>
      <sheetName val="OJ6"/>
      <sheetName val="OJ8"/>
      <sheetName val="Entreno"/>
      <sheetName val="Informe"/>
      <sheetName val="Relacion WO"/>
    </sheetNames>
    <sheetDataSet>
      <sheetData sheetId="0"/>
      <sheetData sheetId="1"/>
      <sheetData sheetId="2">
        <row r="5">
          <cell r="A5" t="str">
            <v>III OPEN VILA DE MURO</v>
          </cell>
        </row>
        <row r="7">
          <cell r="A7">
            <v>43017</v>
          </cell>
          <cell r="B7" t="str">
            <v>ILLES BALEARS</v>
          </cell>
          <cell r="D7" t="str">
            <v>CT MURO</v>
          </cell>
          <cell r="E7">
            <v>5796796</v>
          </cell>
        </row>
        <row r="9">
          <cell r="A9" t="str">
            <v>NO</v>
          </cell>
          <cell r="B9" t="str">
            <v>Alevín</v>
          </cell>
          <cell r="C9" t="str">
            <v>Masculino</v>
          </cell>
          <cell r="D9" t="str">
            <v>MARTIN</v>
          </cell>
          <cell r="E9" t="str">
            <v>CERDO FUENTENEBRO</v>
          </cell>
        </row>
        <row r="11">
          <cell r="A11" t="str">
            <v>MURO</v>
          </cell>
          <cell r="E11" t="str">
            <v>Si</v>
          </cell>
        </row>
      </sheetData>
      <sheetData sheetId="3"/>
      <sheetData sheetId="4"/>
      <sheetData sheetId="5">
        <row r="3">
          <cell r="G3">
            <v>4</v>
          </cell>
        </row>
        <row r="7">
          <cell r="A7">
            <v>1</v>
          </cell>
          <cell r="B7" t="str">
            <v>GARAVI YEPEZ</v>
          </cell>
          <cell r="C7" t="str">
            <v>RICARD ROD</v>
          </cell>
          <cell r="D7">
            <v>5933107</v>
          </cell>
          <cell r="E7">
            <v>4408</v>
          </cell>
          <cell r="F7" t="str">
            <v>M</v>
          </cell>
          <cell r="G7">
            <v>38559</v>
          </cell>
          <cell r="H7">
            <v>0</v>
          </cell>
          <cell r="I7">
            <v>3229</v>
          </cell>
          <cell r="J7">
            <v>95</v>
          </cell>
        </row>
        <row r="8">
          <cell r="A8">
            <v>2</v>
          </cell>
          <cell r="B8" t="str">
            <v>VACAS OLIVER</v>
          </cell>
          <cell r="C8" t="str">
            <v>BIEL</v>
          </cell>
          <cell r="D8">
            <v>5927887</v>
          </cell>
          <cell r="E8">
            <v>4537</v>
          </cell>
          <cell r="F8" t="str">
            <v>M</v>
          </cell>
          <cell r="G8">
            <v>38531</v>
          </cell>
          <cell r="H8">
            <v>0</v>
          </cell>
          <cell r="I8">
            <v>5452</v>
          </cell>
          <cell r="J8">
            <v>47</v>
          </cell>
        </row>
        <row r="9">
          <cell r="A9">
            <v>3</v>
          </cell>
          <cell r="B9" t="str">
            <v>PUJADAS GARCIAS</v>
          </cell>
          <cell r="C9" t="str">
            <v>JOAN</v>
          </cell>
          <cell r="D9">
            <v>5966596</v>
          </cell>
          <cell r="E9">
            <v>3460</v>
          </cell>
          <cell r="F9" t="str">
            <v>M</v>
          </cell>
          <cell r="G9">
            <v>39039</v>
          </cell>
          <cell r="H9">
            <v>0</v>
          </cell>
          <cell r="I9">
            <v>7112</v>
          </cell>
          <cell r="J9">
            <v>30</v>
          </cell>
        </row>
        <row r="10">
          <cell r="A10">
            <v>4</v>
          </cell>
          <cell r="B10" t="str">
            <v>VACAS OLIVER</v>
          </cell>
          <cell r="C10" t="str">
            <v>SERGI</v>
          </cell>
          <cell r="D10">
            <v>5927895</v>
          </cell>
          <cell r="E10">
            <v>4538</v>
          </cell>
          <cell r="F10" t="str">
            <v>M</v>
          </cell>
          <cell r="G10">
            <v>38531</v>
          </cell>
          <cell r="H10">
            <v>0</v>
          </cell>
          <cell r="I10">
            <v>7510</v>
          </cell>
          <cell r="J10">
            <v>27</v>
          </cell>
        </row>
        <row r="11">
          <cell r="A11">
            <v>5</v>
          </cell>
          <cell r="B11" t="str">
            <v>CRESPI MARTORELL</v>
          </cell>
          <cell r="C11" t="str">
            <v>ALEXANDRE</v>
          </cell>
          <cell r="D11">
            <v>5928736</v>
          </cell>
          <cell r="E11">
            <v>3739</v>
          </cell>
          <cell r="F11" t="str">
            <v>M</v>
          </cell>
          <cell r="G11">
            <v>38648</v>
          </cell>
          <cell r="H11">
            <v>0</v>
          </cell>
          <cell r="I11">
            <v>8279</v>
          </cell>
          <cell r="J11">
            <v>22</v>
          </cell>
        </row>
        <row r="12">
          <cell r="A12">
            <v>6</v>
          </cell>
          <cell r="B12" t="str">
            <v>HIDALGO MASSANET</v>
          </cell>
          <cell r="C12" t="str">
            <v>JORGE</v>
          </cell>
          <cell r="D12">
            <v>5994836</v>
          </cell>
          <cell r="E12">
            <v>11075</v>
          </cell>
          <cell r="F12" t="str">
            <v>M</v>
          </cell>
          <cell r="G12">
            <v>38634</v>
          </cell>
          <cell r="H12">
            <v>0</v>
          </cell>
          <cell r="I12">
            <v>8830</v>
          </cell>
          <cell r="J12">
            <v>19</v>
          </cell>
        </row>
        <row r="13">
          <cell r="A13">
            <v>7</v>
          </cell>
          <cell r="B13" t="str">
            <v>LOZANO CALVO</v>
          </cell>
          <cell r="C13" t="str">
            <v>MARC</v>
          </cell>
          <cell r="D13">
            <v>5958220</v>
          </cell>
          <cell r="E13">
            <v>3484</v>
          </cell>
          <cell r="F13" t="str">
            <v>M</v>
          </cell>
          <cell r="G13">
            <v>38962</v>
          </cell>
          <cell r="H13">
            <v>0</v>
          </cell>
          <cell r="I13">
            <v>9471</v>
          </cell>
          <cell r="J13">
            <v>16</v>
          </cell>
        </row>
        <row r="14">
          <cell r="A14">
            <v>8</v>
          </cell>
          <cell r="B14" t="str">
            <v>GOMILA SANCHEZ</v>
          </cell>
          <cell r="C14" t="str">
            <v>SION</v>
          </cell>
          <cell r="D14">
            <v>5994828</v>
          </cell>
          <cell r="E14">
            <v>11073</v>
          </cell>
          <cell r="F14" t="str">
            <v>M</v>
          </cell>
          <cell r="G14">
            <v>38968</v>
          </cell>
          <cell r="H14">
            <v>0</v>
          </cell>
          <cell r="I14">
            <v>12632</v>
          </cell>
          <cell r="J14">
            <v>7</v>
          </cell>
        </row>
        <row r="15">
          <cell r="A15">
            <v>9</v>
          </cell>
          <cell r="B15" t="str">
            <v>REYNES MORELL</v>
          </cell>
          <cell r="C15" t="str">
            <v>ALBERT</v>
          </cell>
          <cell r="D15">
            <v>5973294</v>
          </cell>
          <cell r="E15">
            <v>3747</v>
          </cell>
          <cell r="F15" t="str">
            <v>M</v>
          </cell>
          <cell r="G15">
            <v>39484</v>
          </cell>
          <cell r="H15">
            <v>0</v>
          </cell>
          <cell r="I15">
            <v>13760</v>
          </cell>
          <cell r="J15">
            <v>5</v>
          </cell>
        </row>
        <row r="16">
          <cell r="A16">
            <v>10</v>
          </cell>
          <cell r="B16" t="str">
            <v>LLABRES SALETAS</v>
          </cell>
          <cell r="C16" t="str">
            <v>MARC</v>
          </cell>
          <cell r="D16">
            <v>5973327</v>
          </cell>
          <cell r="E16">
            <v>3742</v>
          </cell>
          <cell r="F16" t="str">
            <v>M</v>
          </cell>
          <cell r="G16">
            <v>38817</v>
          </cell>
          <cell r="H16">
            <v>0</v>
          </cell>
          <cell r="I16">
            <v>15306</v>
          </cell>
          <cell r="J16">
            <v>3</v>
          </cell>
        </row>
        <row r="17">
          <cell r="A17">
            <v>11</v>
          </cell>
          <cell r="B17" t="str">
            <v>REYNES MORELL</v>
          </cell>
          <cell r="C17" t="str">
            <v>ADRIA</v>
          </cell>
          <cell r="D17">
            <v>5973301</v>
          </cell>
          <cell r="E17">
            <v>3748</v>
          </cell>
          <cell r="F17" t="str">
            <v>M</v>
          </cell>
          <cell r="G17">
            <v>39484</v>
          </cell>
          <cell r="H17">
            <v>0</v>
          </cell>
          <cell r="I17">
            <v>15306</v>
          </cell>
          <cell r="J17">
            <v>3</v>
          </cell>
        </row>
        <row r="18">
          <cell r="A18">
            <v>12</v>
          </cell>
          <cell r="B18" t="str">
            <v>CALAFAT ESPIN</v>
          </cell>
          <cell r="C18" t="str">
            <v>ALBERTO</v>
          </cell>
          <cell r="D18">
            <v>5994802</v>
          </cell>
          <cell r="E18">
            <v>11055</v>
          </cell>
          <cell r="F18" t="str">
            <v>M</v>
          </cell>
          <cell r="G18">
            <v>38434</v>
          </cell>
          <cell r="H18">
            <v>0</v>
          </cell>
          <cell r="I18">
            <v>16208</v>
          </cell>
          <cell r="J18">
            <v>2</v>
          </cell>
          <cell r="K18" t="str">
            <v>WC</v>
          </cell>
        </row>
        <row r="19">
          <cell r="A19">
            <v>13</v>
          </cell>
          <cell r="B19" t="str">
            <v>ALLANDE BOLTER</v>
          </cell>
          <cell r="C19" t="str">
            <v>XAVIER</v>
          </cell>
          <cell r="D19">
            <v>5999729</v>
          </cell>
          <cell r="E19">
            <v>68299</v>
          </cell>
          <cell r="F19" t="str">
            <v>M</v>
          </cell>
          <cell r="G19">
            <v>38794</v>
          </cell>
          <cell r="H19">
            <v>0</v>
          </cell>
          <cell r="I19">
            <v>17941</v>
          </cell>
          <cell r="J19">
            <v>1</v>
          </cell>
        </row>
        <row r="20">
          <cell r="A20">
            <v>14</v>
          </cell>
          <cell r="B20" t="str">
            <v>CABOT SABATER</v>
          </cell>
          <cell r="C20" t="str">
            <v>RAFEL</v>
          </cell>
          <cell r="D20">
            <v>5942637</v>
          </cell>
          <cell r="E20">
            <v>3736</v>
          </cell>
          <cell r="F20" t="str">
            <v>M</v>
          </cell>
          <cell r="G20">
            <v>38792</v>
          </cell>
          <cell r="H20">
            <v>0</v>
          </cell>
          <cell r="I20">
            <v>17941</v>
          </cell>
          <cell r="J20">
            <v>1</v>
          </cell>
        </row>
        <row r="21">
          <cell r="A21">
            <v>15</v>
          </cell>
          <cell r="B21" t="str">
            <v>MESQUIDA ROSSELLO</v>
          </cell>
          <cell r="C21" t="str">
            <v>MARTI</v>
          </cell>
          <cell r="D21">
            <v>5942885</v>
          </cell>
          <cell r="E21">
            <v>66432</v>
          </cell>
          <cell r="F21" t="str">
            <v>M</v>
          </cell>
          <cell r="G21">
            <v>38729</v>
          </cell>
          <cell r="H21">
            <v>0</v>
          </cell>
          <cell r="I21">
            <v>17941</v>
          </cell>
          <cell r="J21">
            <v>1</v>
          </cell>
          <cell r="K21" t="str">
            <v>WC</v>
          </cell>
        </row>
        <row r="22">
          <cell r="A22">
            <v>16</v>
          </cell>
          <cell r="B22" t="str">
            <v>SANCHEZ ESCALAS</v>
          </cell>
          <cell r="C22" t="str">
            <v>JOAN MIQUE</v>
          </cell>
          <cell r="D22">
            <v>5973400</v>
          </cell>
          <cell r="E22">
            <v>3752</v>
          </cell>
          <cell r="F22" t="str">
            <v>M</v>
          </cell>
          <cell r="G22">
            <v>38367</v>
          </cell>
          <cell r="H22">
            <v>0</v>
          </cell>
          <cell r="I22">
            <v>17941</v>
          </cell>
          <cell r="J22">
            <v>1</v>
          </cell>
        </row>
        <row r="23">
          <cell r="A23">
            <v>17</v>
          </cell>
          <cell r="B23" t="str">
            <v>DEL SALTO ZAFRA</v>
          </cell>
          <cell r="C23" t="str">
            <v>ENRIQUE</v>
          </cell>
          <cell r="D23">
            <v>5995826</v>
          </cell>
          <cell r="E23">
            <v>66528</v>
          </cell>
          <cell r="F23" t="str">
            <v>M</v>
          </cell>
          <cell r="G23">
            <v>38761</v>
          </cell>
          <cell r="H23">
            <v>0</v>
          </cell>
          <cell r="I23">
            <v>0</v>
          </cell>
          <cell r="J23">
            <v>0</v>
          </cell>
        </row>
        <row r="24">
          <cell r="A24">
            <v>18</v>
          </cell>
          <cell r="B24" t="str">
            <v>ZZZ</v>
          </cell>
          <cell r="C24" t="str">
            <v/>
          </cell>
          <cell r="E24" t="str">
            <v/>
          </cell>
          <cell r="F24" t="str">
            <v/>
          </cell>
          <cell r="G24" t="str">
            <v/>
          </cell>
          <cell r="H24" t="str">
            <v/>
          </cell>
          <cell r="I24" t="str">
            <v/>
          </cell>
          <cell r="J24">
            <v>-1</v>
          </cell>
        </row>
        <row r="25">
          <cell r="A25">
            <v>19</v>
          </cell>
          <cell r="B25" t="str">
            <v>ZZZ</v>
          </cell>
          <cell r="C25" t="str">
            <v/>
          </cell>
          <cell r="E25" t="str">
            <v/>
          </cell>
          <cell r="F25" t="str">
            <v/>
          </cell>
          <cell r="G25" t="str">
            <v/>
          </cell>
          <cell r="H25" t="str">
            <v/>
          </cell>
          <cell r="I25" t="str">
            <v/>
          </cell>
          <cell r="J25">
            <v>-1</v>
          </cell>
        </row>
        <row r="26">
          <cell r="A26">
            <v>20</v>
          </cell>
          <cell r="B26" t="str">
            <v>ZZZ</v>
          </cell>
          <cell r="C26" t="str">
            <v/>
          </cell>
          <cell r="E26" t="str">
            <v/>
          </cell>
          <cell r="F26" t="str">
            <v/>
          </cell>
          <cell r="G26" t="str">
            <v/>
          </cell>
          <cell r="H26" t="str">
            <v/>
          </cell>
          <cell r="I26" t="str">
            <v/>
          </cell>
          <cell r="J26">
            <v>-1</v>
          </cell>
        </row>
        <row r="27">
          <cell r="A27">
            <v>21</v>
          </cell>
          <cell r="B27" t="str">
            <v>ZZZ</v>
          </cell>
          <cell r="C27" t="str">
            <v/>
          </cell>
          <cell r="E27" t="str">
            <v/>
          </cell>
          <cell r="F27" t="str">
            <v/>
          </cell>
          <cell r="G27" t="str">
            <v/>
          </cell>
          <cell r="H27" t="str">
            <v/>
          </cell>
          <cell r="I27" t="str">
            <v/>
          </cell>
          <cell r="J27">
            <v>-1</v>
          </cell>
        </row>
        <row r="28">
          <cell r="A28">
            <v>22</v>
          </cell>
          <cell r="B28" t="str">
            <v>ZZZ</v>
          </cell>
          <cell r="C28" t="str">
            <v/>
          </cell>
          <cell r="E28" t="str">
            <v/>
          </cell>
          <cell r="F28" t="str">
            <v/>
          </cell>
          <cell r="G28" t="str">
            <v/>
          </cell>
          <cell r="H28" t="str">
            <v/>
          </cell>
          <cell r="I28" t="str">
            <v/>
          </cell>
          <cell r="J28">
            <v>-1</v>
          </cell>
        </row>
        <row r="29">
          <cell r="A29">
            <v>23</v>
          </cell>
          <cell r="B29" t="str">
            <v>ZZZ</v>
          </cell>
          <cell r="C29" t="str">
            <v/>
          </cell>
          <cell r="E29" t="str">
            <v/>
          </cell>
          <cell r="F29" t="str">
            <v/>
          </cell>
          <cell r="G29" t="str">
            <v/>
          </cell>
          <cell r="H29" t="str">
            <v/>
          </cell>
          <cell r="I29" t="str">
            <v/>
          </cell>
          <cell r="J29">
            <v>-1</v>
          </cell>
        </row>
        <row r="30">
          <cell r="A30">
            <v>24</v>
          </cell>
          <cell r="B30" t="str">
            <v>ZZZ</v>
          </cell>
          <cell r="C30" t="str">
            <v/>
          </cell>
          <cell r="E30" t="str">
            <v/>
          </cell>
          <cell r="F30" t="str">
            <v/>
          </cell>
          <cell r="G30" t="str">
            <v/>
          </cell>
          <cell r="H30" t="str">
            <v/>
          </cell>
          <cell r="I30" t="str">
            <v/>
          </cell>
          <cell r="J30">
            <v>-1</v>
          </cell>
        </row>
        <row r="31">
          <cell r="A31">
            <v>25</v>
          </cell>
          <cell r="B31" t="str">
            <v>ZZZ</v>
          </cell>
          <cell r="C31" t="str">
            <v/>
          </cell>
          <cell r="E31" t="str">
            <v/>
          </cell>
          <cell r="F31" t="str">
            <v/>
          </cell>
          <cell r="G31" t="str">
            <v/>
          </cell>
          <cell r="H31" t="str">
            <v/>
          </cell>
          <cell r="I31" t="str">
            <v/>
          </cell>
          <cell r="J31">
            <v>-1</v>
          </cell>
        </row>
        <row r="32">
          <cell r="A32">
            <v>26</v>
          </cell>
          <cell r="B32" t="str">
            <v>ZZZ</v>
          </cell>
          <cell r="C32" t="str">
            <v/>
          </cell>
          <cell r="E32" t="str">
            <v/>
          </cell>
          <cell r="F32" t="str">
            <v/>
          </cell>
          <cell r="G32" t="str">
            <v/>
          </cell>
          <cell r="H32" t="str">
            <v/>
          </cell>
          <cell r="I32" t="str">
            <v/>
          </cell>
          <cell r="J32">
            <v>-1</v>
          </cell>
        </row>
        <row r="33">
          <cell r="A33">
            <v>27</v>
          </cell>
          <cell r="B33" t="str">
            <v>ZZZ</v>
          </cell>
          <cell r="C33" t="str">
            <v/>
          </cell>
          <cell r="E33" t="str">
            <v/>
          </cell>
          <cell r="F33" t="str">
            <v/>
          </cell>
          <cell r="G33" t="str">
            <v/>
          </cell>
          <cell r="H33" t="str">
            <v/>
          </cell>
          <cell r="I33" t="str">
            <v/>
          </cell>
          <cell r="J33">
            <v>-1</v>
          </cell>
        </row>
        <row r="34">
          <cell r="A34">
            <v>28</v>
          </cell>
          <cell r="B34" t="str">
            <v>ZZZ</v>
          </cell>
          <cell r="C34" t="str">
            <v/>
          </cell>
          <cell r="E34" t="str">
            <v/>
          </cell>
          <cell r="F34" t="str">
            <v/>
          </cell>
          <cell r="G34" t="str">
            <v/>
          </cell>
          <cell r="H34" t="str">
            <v/>
          </cell>
          <cell r="I34" t="str">
            <v/>
          </cell>
          <cell r="J34">
            <v>-1</v>
          </cell>
        </row>
        <row r="35">
          <cell r="A35">
            <v>29</v>
          </cell>
          <cell r="B35" t="str">
            <v>ZZZ</v>
          </cell>
          <cell r="C35" t="str">
            <v/>
          </cell>
          <cell r="E35" t="str">
            <v/>
          </cell>
          <cell r="F35" t="str">
            <v/>
          </cell>
          <cell r="G35" t="str">
            <v/>
          </cell>
          <cell r="H35" t="str">
            <v/>
          </cell>
          <cell r="I35" t="str">
            <v/>
          </cell>
          <cell r="J35">
            <v>-1</v>
          </cell>
        </row>
        <row r="36">
          <cell r="A36">
            <v>30</v>
          </cell>
          <cell r="B36" t="str">
            <v>ZZZ</v>
          </cell>
          <cell r="C36" t="str">
            <v/>
          </cell>
          <cell r="E36" t="str">
            <v/>
          </cell>
          <cell r="F36" t="str">
            <v/>
          </cell>
          <cell r="G36" t="str">
            <v/>
          </cell>
          <cell r="H36" t="str">
            <v/>
          </cell>
          <cell r="I36" t="str">
            <v/>
          </cell>
          <cell r="J36">
            <v>-1</v>
          </cell>
        </row>
        <row r="37">
          <cell r="A37">
            <v>31</v>
          </cell>
          <cell r="B37" t="str">
            <v>ZZZ</v>
          </cell>
          <cell r="C37" t="str">
            <v/>
          </cell>
          <cell r="E37" t="str">
            <v/>
          </cell>
          <cell r="F37" t="str">
            <v/>
          </cell>
          <cell r="G37" t="str">
            <v/>
          </cell>
          <cell r="H37" t="str">
            <v/>
          </cell>
          <cell r="I37" t="str">
            <v/>
          </cell>
          <cell r="J37">
            <v>-1</v>
          </cell>
        </row>
        <row r="38">
          <cell r="A38">
            <v>32</v>
          </cell>
          <cell r="B38" t="str">
            <v>ZZZ</v>
          </cell>
          <cell r="C38" t="str">
            <v/>
          </cell>
          <cell r="E38" t="str">
            <v/>
          </cell>
          <cell r="F38" t="str">
            <v/>
          </cell>
          <cell r="G38" t="str">
            <v/>
          </cell>
          <cell r="H38" t="str">
            <v/>
          </cell>
          <cell r="I38" t="str">
            <v/>
          </cell>
          <cell r="J38">
            <v>-1</v>
          </cell>
        </row>
        <row r="39">
          <cell r="A39">
            <v>33</v>
          </cell>
          <cell r="B39" t="str">
            <v>ZZZ</v>
          </cell>
          <cell r="C39" t="str">
            <v/>
          </cell>
          <cell r="E39" t="str">
            <v/>
          </cell>
          <cell r="F39" t="str">
            <v/>
          </cell>
          <cell r="G39" t="str">
            <v/>
          </cell>
          <cell r="H39" t="str">
            <v/>
          </cell>
          <cell r="I39" t="str">
            <v/>
          </cell>
          <cell r="J39">
            <v>-1</v>
          </cell>
        </row>
        <row r="40">
          <cell r="A40">
            <v>34</v>
          </cell>
          <cell r="B40" t="str">
            <v>ZZZ</v>
          </cell>
          <cell r="C40" t="str">
            <v/>
          </cell>
          <cell r="E40" t="str">
            <v/>
          </cell>
          <cell r="F40" t="str">
            <v/>
          </cell>
          <cell r="G40" t="str">
            <v/>
          </cell>
          <cell r="H40" t="str">
            <v/>
          </cell>
          <cell r="I40" t="str">
            <v/>
          </cell>
          <cell r="J40">
            <v>-1</v>
          </cell>
        </row>
        <row r="41">
          <cell r="A41">
            <v>35</v>
          </cell>
          <cell r="B41" t="str">
            <v>ZZZ</v>
          </cell>
          <cell r="C41" t="str">
            <v/>
          </cell>
          <cell r="E41" t="str">
            <v/>
          </cell>
          <cell r="F41" t="str">
            <v/>
          </cell>
          <cell r="G41" t="str">
            <v/>
          </cell>
          <cell r="H41" t="str">
            <v/>
          </cell>
          <cell r="I41" t="str">
            <v/>
          </cell>
          <cell r="J41">
            <v>-1</v>
          </cell>
        </row>
        <row r="42">
          <cell r="A42">
            <v>36</v>
          </cell>
          <cell r="B42" t="str">
            <v>ZZZ</v>
          </cell>
          <cell r="C42" t="str">
            <v/>
          </cell>
          <cell r="E42" t="str">
            <v/>
          </cell>
          <cell r="F42" t="str">
            <v/>
          </cell>
          <cell r="G42" t="str">
            <v/>
          </cell>
          <cell r="H42" t="str">
            <v/>
          </cell>
          <cell r="I42" t="str">
            <v/>
          </cell>
          <cell r="J42">
            <v>-1</v>
          </cell>
        </row>
        <row r="43">
          <cell r="A43">
            <v>37</v>
          </cell>
          <cell r="B43" t="str">
            <v>ZZZ</v>
          </cell>
          <cell r="C43" t="str">
            <v/>
          </cell>
          <cell r="E43" t="str">
            <v/>
          </cell>
          <cell r="F43" t="str">
            <v/>
          </cell>
          <cell r="G43" t="str">
            <v/>
          </cell>
          <cell r="H43" t="str">
            <v/>
          </cell>
          <cell r="I43" t="str">
            <v/>
          </cell>
          <cell r="J43">
            <v>-1</v>
          </cell>
        </row>
        <row r="44">
          <cell r="A44">
            <v>38</v>
          </cell>
          <cell r="B44" t="str">
            <v>ZZZ</v>
          </cell>
          <cell r="C44" t="str">
            <v/>
          </cell>
          <cell r="E44" t="str">
            <v/>
          </cell>
          <cell r="F44" t="str">
            <v/>
          </cell>
          <cell r="G44" t="str">
            <v/>
          </cell>
          <cell r="H44" t="str">
            <v/>
          </cell>
          <cell r="I44" t="str">
            <v/>
          </cell>
          <cell r="J44">
            <v>-1</v>
          </cell>
        </row>
        <row r="45">
          <cell r="A45">
            <v>39</v>
          </cell>
          <cell r="B45" t="str">
            <v>ZZZ</v>
          </cell>
          <cell r="C45" t="str">
            <v/>
          </cell>
          <cell r="E45" t="str">
            <v/>
          </cell>
          <cell r="F45" t="str">
            <v/>
          </cell>
          <cell r="G45" t="str">
            <v/>
          </cell>
          <cell r="H45" t="str">
            <v/>
          </cell>
          <cell r="I45" t="str">
            <v/>
          </cell>
          <cell r="J45">
            <v>-1</v>
          </cell>
        </row>
        <row r="46">
          <cell r="A46">
            <v>40</v>
          </cell>
          <cell r="B46" t="str">
            <v>ZZZ</v>
          </cell>
          <cell r="C46" t="str">
            <v/>
          </cell>
          <cell r="E46" t="str">
            <v/>
          </cell>
          <cell r="F46" t="str">
            <v/>
          </cell>
          <cell r="G46" t="str">
            <v/>
          </cell>
          <cell r="H46" t="str">
            <v/>
          </cell>
          <cell r="I46" t="str">
            <v/>
          </cell>
          <cell r="J46">
            <v>-1</v>
          </cell>
        </row>
        <row r="47">
          <cell r="A47">
            <v>41</v>
          </cell>
          <cell r="B47" t="str">
            <v>ZZZ</v>
          </cell>
          <cell r="C47" t="str">
            <v/>
          </cell>
          <cell r="E47" t="str">
            <v/>
          </cell>
          <cell r="F47" t="str">
            <v/>
          </cell>
          <cell r="G47" t="str">
            <v/>
          </cell>
          <cell r="H47" t="str">
            <v/>
          </cell>
          <cell r="I47" t="str">
            <v/>
          </cell>
          <cell r="J47">
            <v>-1</v>
          </cell>
        </row>
        <row r="48">
          <cell r="A48">
            <v>42</v>
          </cell>
          <cell r="B48" t="str">
            <v>ZZZ</v>
          </cell>
          <cell r="C48" t="str">
            <v/>
          </cell>
          <cell r="E48" t="str">
            <v/>
          </cell>
          <cell r="F48" t="str">
            <v/>
          </cell>
          <cell r="G48" t="str">
            <v/>
          </cell>
          <cell r="H48" t="str">
            <v/>
          </cell>
          <cell r="I48" t="str">
            <v/>
          </cell>
          <cell r="J48">
            <v>-1</v>
          </cell>
        </row>
        <row r="49">
          <cell r="A49">
            <v>43</v>
          </cell>
          <cell r="B49" t="str">
            <v>ZZZ</v>
          </cell>
          <cell r="C49" t="str">
            <v/>
          </cell>
          <cell r="E49" t="str">
            <v/>
          </cell>
          <cell r="F49" t="str">
            <v/>
          </cell>
          <cell r="G49" t="str">
            <v/>
          </cell>
          <cell r="H49" t="str">
            <v/>
          </cell>
          <cell r="I49" t="str">
            <v/>
          </cell>
          <cell r="J49">
            <v>-1</v>
          </cell>
        </row>
        <row r="50">
          <cell r="A50">
            <v>44</v>
          </cell>
          <cell r="B50" t="str">
            <v>ZZZ</v>
          </cell>
          <cell r="C50" t="str">
            <v/>
          </cell>
          <cell r="E50" t="str">
            <v/>
          </cell>
          <cell r="F50" t="str">
            <v/>
          </cell>
          <cell r="G50" t="str">
            <v/>
          </cell>
          <cell r="H50" t="str">
            <v/>
          </cell>
          <cell r="I50" t="str">
            <v/>
          </cell>
          <cell r="J50">
            <v>-1</v>
          </cell>
        </row>
        <row r="51">
          <cell r="A51">
            <v>45</v>
          </cell>
          <cell r="B51" t="str">
            <v>ZZZ</v>
          </cell>
          <cell r="C51" t="str">
            <v/>
          </cell>
          <cell r="E51" t="str">
            <v/>
          </cell>
          <cell r="F51" t="str">
            <v/>
          </cell>
          <cell r="G51" t="str">
            <v/>
          </cell>
          <cell r="H51" t="str">
            <v/>
          </cell>
          <cell r="I51" t="str">
            <v/>
          </cell>
          <cell r="J51">
            <v>-1</v>
          </cell>
        </row>
        <row r="52">
          <cell r="A52">
            <v>46</v>
          </cell>
          <cell r="B52" t="str">
            <v>ZZZ</v>
          </cell>
          <cell r="C52" t="str">
            <v/>
          </cell>
          <cell r="E52" t="str">
            <v/>
          </cell>
          <cell r="F52" t="str">
            <v/>
          </cell>
          <cell r="G52" t="str">
            <v/>
          </cell>
          <cell r="H52" t="str">
            <v/>
          </cell>
          <cell r="I52" t="str">
            <v/>
          </cell>
          <cell r="J52">
            <v>-1</v>
          </cell>
        </row>
        <row r="53">
          <cell r="A53">
            <v>47</v>
          </cell>
          <cell r="B53" t="str">
            <v>ZZZ</v>
          </cell>
          <cell r="C53" t="str">
            <v/>
          </cell>
          <cell r="E53" t="str">
            <v/>
          </cell>
          <cell r="F53" t="str">
            <v/>
          </cell>
          <cell r="G53" t="str">
            <v/>
          </cell>
          <cell r="H53" t="str">
            <v/>
          </cell>
          <cell r="I53" t="str">
            <v/>
          </cell>
          <cell r="J53">
            <v>-1</v>
          </cell>
        </row>
        <row r="54">
          <cell r="A54">
            <v>48</v>
          </cell>
          <cell r="B54" t="str">
            <v>ZZZ</v>
          </cell>
          <cell r="C54" t="str">
            <v/>
          </cell>
          <cell r="E54" t="str">
            <v/>
          </cell>
          <cell r="F54" t="str">
            <v/>
          </cell>
          <cell r="G54" t="str">
            <v/>
          </cell>
          <cell r="H54" t="str">
            <v/>
          </cell>
          <cell r="I54" t="str">
            <v/>
          </cell>
          <cell r="J54">
            <v>-1</v>
          </cell>
        </row>
        <row r="55">
          <cell r="A55">
            <v>49</v>
          </cell>
          <cell r="B55" t="str">
            <v>ZZZ</v>
          </cell>
          <cell r="C55" t="str">
            <v/>
          </cell>
          <cell r="E55" t="str">
            <v/>
          </cell>
          <cell r="F55" t="str">
            <v/>
          </cell>
          <cell r="G55" t="str">
            <v/>
          </cell>
          <cell r="H55" t="str">
            <v/>
          </cell>
          <cell r="I55" t="str">
            <v/>
          </cell>
          <cell r="J55">
            <v>-1</v>
          </cell>
        </row>
        <row r="56">
          <cell r="A56">
            <v>50</v>
          </cell>
          <cell r="B56" t="str">
            <v>ZZZ</v>
          </cell>
          <cell r="C56" t="str">
            <v/>
          </cell>
          <cell r="E56" t="str">
            <v/>
          </cell>
          <cell r="F56" t="str">
            <v/>
          </cell>
          <cell r="G56" t="str">
            <v/>
          </cell>
          <cell r="H56" t="str">
            <v/>
          </cell>
          <cell r="I56" t="str">
            <v/>
          </cell>
          <cell r="J56">
            <v>-1</v>
          </cell>
        </row>
        <row r="57">
          <cell r="A57">
            <v>51</v>
          </cell>
          <cell r="B57" t="str">
            <v>ZZZ</v>
          </cell>
          <cell r="C57" t="str">
            <v/>
          </cell>
          <cell r="E57" t="str">
            <v/>
          </cell>
          <cell r="F57" t="str">
            <v/>
          </cell>
          <cell r="G57" t="str">
            <v/>
          </cell>
          <cell r="H57" t="str">
            <v/>
          </cell>
          <cell r="I57" t="str">
            <v/>
          </cell>
          <cell r="J57">
            <v>-1</v>
          </cell>
        </row>
        <row r="58">
          <cell r="A58">
            <v>52</v>
          </cell>
          <cell r="B58" t="str">
            <v>ZZZ</v>
          </cell>
          <cell r="C58" t="str">
            <v/>
          </cell>
          <cell r="E58" t="str">
            <v/>
          </cell>
          <cell r="F58" t="str">
            <v/>
          </cell>
          <cell r="G58" t="str">
            <v/>
          </cell>
          <cell r="H58" t="str">
            <v/>
          </cell>
          <cell r="I58" t="str">
            <v/>
          </cell>
          <cell r="J58">
            <v>-1</v>
          </cell>
        </row>
        <row r="59">
          <cell r="A59">
            <v>53</v>
          </cell>
          <cell r="B59" t="str">
            <v>ZZZ</v>
          </cell>
          <cell r="C59" t="str">
            <v/>
          </cell>
          <cell r="E59" t="str">
            <v/>
          </cell>
          <cell r="F59" t="str">
            <v/>
          </cell>
          <cell r="G59" t="str">
            <v/>
          </cell>
          <cell r="H59" t="str">
            <v/>
          </cell>
          <cell r="I59" t="str">
            <v/>
          </cell>
          <cell r="J59">
            <v>-1</v>
          </cell>
        </row>
        <row r="60">
          <cell r="A60">
            <v>54</v>
          </cell>
          <cell r="B60" t="str">
            <v>ZZZ</v>
          </cell>
          <cell r="C60" t="str">
            <v/>
          </cell>
          <cell r="E60" t="str">
            <v/>
          </cell>
          <cell r="F60" t="str">
            <v/>
          </cell>
          <cell r="G60" t="str">
            <v/>
          </cell>
          <cell r="H60" t="str">
            <v/>
          </cell>
          <cell r="I60" t="str">
            <v/>
          </cell>
          <cell r="J60">
            <v>-1</v>
          </cell>
        </row>
        <row r="61">
          <cell r="A61">
            <v>55</v>
          </cell>
          <cell r="B61" t="str">
            <v>ZZZ</v>
          </cell>
          <cell r="C61" t="str">
            <v/>
          </cell>
          <cell r="E61" t="str">
            <v/>
          </cell>
          <cell r="F61" t="str">
            <v/>
          </cell>
          <cell r="G61" t="str">
            <v/>
          </cell>
          <cell r="H61" t="str">
            <v/>
          </cell>
          <cell r="I61" t="str">
            <v/>
          </cell>
          <cell r="J61">
            <v>-1</v>
          </cell>
        </row>
        <row r="62">
          <cell r="A62">
            <v>56</v>
          </cell>
          <cell r="B62" t="str">
            <v>ZZZ</v>
          </cell>
          <cell r="C62" t="str">
            <v/>
          </cell>
          <cell r="E62" t="str">
            <v/>
          </cell>
          <cell r="F62" t="str">
            <v/>
          </cell>
          <cell r="G62" t="str">
            <v/>
          </cell>
          <cell r="H62" t="str">
            <v/>
          </cell>
          <cell r="I62" t="str">
            <v/>
          </cell>
          <cell r="J62">
            <v>-1</v>
          </cell>
        </row>
        <row r="63">
          <cell r="A63">
            <v>57</v>
          </cell>
          <cell r="B63" t="str">
            <v>ZZZ</v>
          </cell>
          <cell r="C63" t="str">
            <v/>
          </cell>
          <cell r="E63" t="str">
            <v/>
          </cell>
          <cell r="F63" t="str">
            <v/>
          </cell>
          <cell r="G63" t="str">
            <v/>
          </cell>
          <cell r="H63" t="str">
            <v/>
          </cell>
          <cell r="I63" t="str">
            <v/>
          </cell>
          <cell r="J63">
            <v>-1</v>
          </cell>
        </row>
        <row r="64">
          <cell r="A64">
            <v>58</v>
          </cell>
          <cell r="B64" t="str">
            <v>ZZZ</v>
          </cell>
          <cell r="C64" t="str">
            <v/>
          </cell>
          <cell r="E64" t="str">
            <v/>
          </cell>
          <cell r="F64" t="str">
            <v/>
          </cell>
          <cell r="G64" t="str">
            <v/>
          </cell>
          <cell r="H64" t="str">
            <v/>
          </cell>
          <cell r="I64" t="str">
            <v/>
          </cell>
          <cell r="J64">
            <v>-1</v>
          </cell>
        </row>
        <row r="65">
          <cell r="A65">
            <v>59</v>
          </cell>
          <cell r="B65" t="str">
            <v>ZZZ</v>
          </cell>
          <cell r="C65" t="str">
            <v/>
          </cell>
          <cell r="E65" t="str">
            <v/>
          </cell>
          <cell r="F65" t="str">
            <v/>
          </cell>
          <cell r="G65" t="str">
            <v/>
          </cell>
          <cell r="H65" t="str">
            <v/>
          </cell>
          <cell r="I65" t="str">
            <v/>
          </cell>
          <cell r="J65">
            <v>-1</v>
          </cell>
        </row>
        <row r="66">
          <cell r="A66">
            <v>60</v>
          </cell>
          <cell r="B66" t="str">
            <v>ZZZ</v>
          </cell>
          <cell r="C66" t="str">
            <v/>
          </cell>
          <cell r="E66" t="str">
            <v/>
          </cell>
          <cell r="F66" t="str">
            <v/>
          </cell>
          <cell r="G66" t="str">
            <v/>
          </cell>
          <cell r="H66" t="str">
            <v/>
          </cell>
          <cell r="I66" t="str">
            <v/>
          </cell>
          <cell r="J66">
            <v>-1</v>
          </cell>
        </row>
        <row r="67">
          <cell r="A67">
            <v>61</v>
          </cell>
          <cell r="B67" t="str">
            <v>ZZZ</v>
          </cell>
          <cell r="C67" t="str">
            <v/>
          </cell>
          <cell r="E67" t="str">
            <v/>
          </cell>
          <cell r="F67" t="str">
            <v/>
          </cell>
          <cell r="G67" t="str">
            <v/>
          </cell>
          <cell r="H67" t="str">
            <v/>
          </cell>
          <cell r="I67" t="str">
            <v/>
          </cell>
          <cell r="J67">
            <v>-1</v>
          </cell>
        </row>
        <row r="68">
          <cell r="A68">
            <v>62</v>
          </cell>
          <cell r="B68" t="str">
            <v>ZZZ</v>
          </cell>
          <cell r="C68" t="str">
            <v/>
          </cell>
          <cell r="E68" t="str">
            <v/>
          </cell>
          <cell r="F68" t="str">
            <v/>
          </cell>
          <cell r="G68" t="str">
            <v/>
          </cell>
          <cell r="H68" t="str">
            <v/>
          </cell>
          <cell r="I68" t="str">
            <v/>
          </cell>
          <cell r="J68">
            <v>-1</v>
          </cell>
        </row>
        <row r="69">
          <cell r="A69">
            <v>63</v>
          </cell>
          <cell r="B69" t="str">
            <v>ZZZ</v>
          </cell>
          <cell r="C69" t="str">
            <v/>
          </cell>
          <cell r="E69" t="str">
            <v/>
          </cell>
          <cell r="F69" t="str">
            <v/>
          </cell>
          <cell r="G69" t="str">
            <v/>
          </cell>
          <cell r="H69" t="str">
            <v/>
          </cell>
          <cell r="I69" t="str">
            <v/>
          </cell>
          <cell r="J69">
            <v>-1</v>
          </cell>
        </row>
        <row r="70">
          <cell r="A70">
            <v>64</v>
          </cell>
          <cell r="B70" t="str">
            <v>ZZZ</v>
          </cell>
          <cell r="C70" t="str">
            <v/>
          </cell>
          <cell r="E70" t="str">
            <v/>
          </cell>
          <cell r="F70" t="str">
            <v/>
          </cell>
          <cell r="G70" t="str">
            <v/>
          </cell>
          <cell r="H70" t="str">
            <v/>
          </cell>
          <cell r="I70" t="str">
            <v/>
          </cell>
          <cell r="J70">
            <v>-1</v>
          </cell>
        </row>
        <row r="71">
          <cell r="B71">
            <v>1999</v>
          </cell>
          <cell r="C71">
            <v>2001</v>
          </cell>
          <cell r="F71">
            <v>2003</v>
          </cell>
          <cell r="G71">
            <v>2005</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codeName="Hoja8" enableFormatConditionsCalculation="0">
    <pageSetUpPr fitToPage="1"/>
  </sheetPr>
  <dimension ref="A1:AC83"/>
  <sheetViews>
    <sheetView showGridLines="0" showZeros="0" tabSelected="1" workbookViewId="0">
      <selection activeCell="Y59" sqref="Y59"/>
    </sheetView>
  </sheetViews>
  <sheetFormatPr baseColWidth="10" defaultColWidth="9.140625" defaultRowHeight="12.75"/>
  <cols>
    <col min="1" max="1" width="2.7109375" style="69" bestFit="1" customWidth="1"/>
    <col min="2" max="2" width="7.42578125" style="69" bestFit="1" customWidth="1"/>
    <col min="3" max="3" width="5.28515625" style="69" customWidth="1"/>
    <col min="4" max="4" width="4" style="69" customWidth="1"/>
    <col min="5" max="5" width="2.85546875" style="69" customWidth="1"/>
    <col min="6" max="6" width="24.7109375" style="69" customWidth="1"/>
    <col min="7" max="7" width="13.7109375" style="69" customWidth="1"/>
    <col min="8" max="8" width="17.42578125" style="69" hidden="1" customWidth="1"/>
    <col min="9" max="9" width="13.7109375" style="69" customWidth="1"/>
    <col min="10" max="10" width="12.7109375" style="69" hidden="1" customWidth="1"/>
    <col min="11" max="11" width="13.7109375" style="69" customWidth="1"/>
    <col min="12" max="12" width="15" style="69" hidden="1" customWidth="1"/>
    <col min="13" max="13" width="13.7109375" style="69" customWidth="1"/>
    <col min="14" max="14" width="10.28515625" style="69" hidden="1" customWidth="1"/>
    <col min="15" max="15" width="11.28515625" style="69" hidden="1" customWidth="1"/>
    <col min="16" max="16" width="13.140625" style="69" hidden="1" customWidth="1"/>
    <col min="17" max="17" width="16.140625" style="69" hidden="1" customWidth="1"/>
    <col min="18" max="16384" width="9.140625" style="69"/>
  </cols>
  <sheetData>
    <row r="1" spans="1:17" s="1" customFormat="1" ht="25.5">
      <c r="A1" s="189" t="str">
        <f>('[2]Prep Torneo'!A5)</f>
        <v>III OPEN VILA DE MURO</v>
      </c>
      <c r="B1" s="189"/>
      <c r="C1" s="189"/>
      <c r="D1" s="189"/>
      <c r="E1" s="189"/>
      <c r="F1" s="189"/>
      <c r="G1" s="189"/>
      <c r="H1" s="189"/>
      <c r="I1" s="189"/>
      <c r="J1" s="189"/>
      <c r="K1" s="189"/>
      <c r="L1" s="189"/>
      <c r="M1" s="189"/>
    </row>
    <row r="2" spans="1:17" s="2" customFormat="1">
      <c r="A2" s="190" t="s">
        <v>0</v>
      </c>
      <c r="B2" s="190"/>
      <c r="C2" s="190"/>
      <c r="D2" s="190"/>
      <c r="E2" s="190"/>
      <c r="F2" s="190"/>
      <c r="G2" s="190"/>
      <c r="H2" s="190"/>
      <c r="I2" s="190"/>
      <c r="J2" s="190"/>
      <c r="K2" s="190"/>
      <c r="L2" s="190"/>
      <c r="M2" s="190"/>
    </row>
    <row r="3" spans="1:17" s="6" customFormat="1" ht="9" customHeight="1">
      <c r="A3" s="191" t="s">
        <v>1</v>
      </c>
      <c r="B3" s="191"/>
      <c r="C3" s="191"/>
      <c r="D3" s="191"/>
      <c r="E3" s="191"/>
      <c r="F3" s="3" t="s">
        <v>2</v>
      </c>
      <c r="G3" s="3" t="s">
        <v>3</v>
      </c>
      <c r="H3" s="3"/>
      <c r="I3" s="4"/>
      <c r="J3" s="4"/>
      <c r="K3" s="3" t="s">
        <v>4</v>
      </c>
      <c r="L3" s="3"/>
      <c r="M3" s="5"/>
    </row>
    <row r="4" spans="1:17" s="11" customFormat="1" ht="11.25">
      <c r="A4" s="192">
        <f>('[2]Prep Torneo'!$A$7)</f>
        <v>43017</v>
      </c>
      <c r="B4" s="192"/>
      <c r="C4" s="192"/>
      <c r="D4" s="192"/>
      <c r="E4" s="192"/>
      <c r="F4" s="7" t="str">
        <f>('[2]Prep Torneo'!$B$7)</f>
        <v>ILLES BALEARS</v>
      </c>
      <c r="G4" s="8" t="str">
        <f>Ciudad</f>
        <v>MURO</v>
      </c>
      <c r="H4" s="7"/>
      <c r="I4" s="9"/>
      <c r="J4" s="9"/>
      <c r="K4" s="7" t="str">
        <f>('[2]Prep Torneo'!$D$7)</f>
        <v>CT MURO</v>
      </c>
      <c r="L4" s="7"/>
      <c r="M4" s="10"/>
      <c r="Q4" s="12" t="str">
        <f>Habil</f>
        <v>Si</v>
      </c>
    </row>
    <row r="5" spans="1:17" s="6" customFormat="1" ht="9">
      <c r="A5" s="191" t="s">
        <v>5</v>
      </c>
      <c r="B5" s="191"/>
      <c r="C5" s="191"/>
      <c r="D5" s="191"/>
      <c r="E5" s="191"/>
      <c r="F5" s="13" t="s">
        <v>6</v>
      </c>
      <c r="G5" s="4" t="s">
        <v>7</v>
      </c>
      <c r="H5" s="4"/>
      <c r="I5" s="4"/>
      <c r="J5" s="4"/>
      <c r="K5" s="14" t="s">
        <v>8</v>
      </c>
      <c r="L5" s="14"/>
      <c r="M5" s="5"/>
      <c r="Q5" s="15"/>
    </row>
    <row r="6" spans="1:17" s="11" customFormat="1" ht="12" thickBot="1">
      <c r="A6" s="188" t="str">
        <f>('[2]Prep Torneo'!$A$9)</f>
        <v>NO</v>
      </c>
      <c r="B6" s="188"/>
      <c r="C6" s="188"/>
      <c r="D6" s="188"/>
      <c r="E6" s="188"/>
      <c r="F6" s="16" t="str">
        <f>('[2]Prep Torneo'!$B$9)</f>
        <v>Alevín</v>
      </c>
      <c r="G6" s="16" t="str">
        <f>('[2]Prep Torneo'!$C$9)</f>
        <v>Masculino</v>
      </c>
      <c r="H6" s="16"/>
      <c r="I6" s="17"/>
      <c r="J6" s="17"/>
      <c r="K6" s="18" t="str">
        <f>CONCATENATE('[2]Prep Torneo'!$D$9," ",'[2]Prep Torneo'!$E$9)</f>
        <v>MARTIN CERDO FUENTENEBRO</v>
      </c>
      <c r="L6" s="18"/>
      <c r="M6" s="19"/>
      <c r="Q6" s="12" t="s">
        <v>9</v>
      </c>
    </row>
    <row r="7" spans="1:17" s="24" customFormat="1" ht="9">
      <c r="A7" s="20"/>
      <c r="B7" s="21" t="s">
        <v>10</v>
      </c>
      <c r="C7" s="22" t="s">
        <v>11</v>
      </c>
      <c r="D7" s="22" t="s">
        <v>12</v>
      </c>
      <c r="E7" s="21" t="s">
        <v>13</v>
      </c>
      <c r="F7" s="22" t="str">
        <f>IF(G6="Femenino","Jugadora","Jugador")</f>
        <v>Jugador</v>
      </c>
      <c r="G7" s="23" t="s">
        <v>14</v>
      </c>
      <c r="H7" s="23"/>
      <c r="I7" s="23" t="s">
        <v>15</v>
      </c>
      <c r="J7" s="23"/>
      <c r="K7" s="23" t="s">
        <v>16</v>
      </c>
      <c r="L7" s="23"/>
      <c r="M7" s="23" t="s">
        <v>17</v>
      </c>
      <c r="Q7" s="25"/>
    </row>
    <row r="8" spans="1:17" s="24" customFormat="1" ht="8.4499999999999993" customHeight="1">
      <c r="A8" s="26"/>
      <c r="B8" s="27"/>
      <c r="C8" s="28"/>
      <c r="D8" s="28"/>
      <c r="E8" s="27"/>
      <c r="F8" s="29"/>
      <c r="G8" s="27"/>
      <c r="H8" s="27"/>
      <c r="I8" s="27"/>
      <c r="J8" s="27"/>
      <c r="K8" s="27"/>
      <c r="L8" s="27"/>
      <c r="M8" s="27"/>
      <c r="Q8" s="25"/>
    </row>
    <row r="9" spans="1:17" s="37" customFormat="1" ht="9" customHeight="1">
      <c r="A9" s="30">
        <v>1</v>
      </c>
      <c r="B9" s="31">
        <f>IF($E9="","",VLOOKUP($E9,'[2]Prep Sorteo'!$A$7:$M$70,4,FALSE))</f>
        <v>5933107</v>
      </c>
      <c r="C9" s="32">
        <f>IF($E9="","",VLOOKUP($E9,'[2]Prep Sorteo'!$A$7:$M$70,9,FALSE))</f>
        <v>3229</v>
      </c>
      <c r="D9" s="32">
        <f>IF($E9="","",VLOOKUP($E9,'[2]Prep Sorteo'!$A$7:$M$70,11,FALSE))</f>
        <v>0</v>
      </c>
      <c r="E9" s="33">
        <v>1</v>
      </c>
      <c r="F9" s="34" t="str">
        <f>IF(ISBLANK($E9),"Bye",IF(VLOOKUP($E9,'[2]Prep Sorteo'!$A$7:$M$70,2,FALSE)="ZZZ","",CONCATENATE(VLOOKUP($E9,'[2]Prep Sorteo'!$A$7:$M$70,2,FALSE),", ",VLOOKUP($E9,'[2]Prep Sorteo'!$A$7:$M$70,3,FALSE))))</f>
        <v>GARAVI YEPEZ, RICARD ROD</v>
      </c>
      <c r="G9" s="35"/>
      <c r="H9" s="35"/>
      <c r="I9" s="35"/>
      <c r="J9" s="35"/>
      <c r="K9" s="35"/>
      <c r="L9" s="35"/>
      <c r="M9" s="36">
        <f>'[2]Prep Sorteo'!G3</f>
        <v>4</v>
      </c>
      <c r="P9" s="38">
        <f>IF($E9="","",VLOOKUP($E9,'[2]Prep Sorteo'!$A$7:$M$71,10,FALSE))</f>
        <v>95</v>
      </c>
      <c r="Q9" s="38" t="e">
        <f ca="1">jugador($F9)</f>
        <v>#NAME?</v>
      </c>
    </row>
    <row r="10" spans="1:17" s="37" customFormat="1" ht="9.75" customHeight="1">
      <c r="A10" s="39"/>
      <c r="B10" s="40"/>
      <c r="C10" s="41"/>
      <c r="D10" s="41"/>
      <c r="E10" s="42"/>
      <c r="F10" s="43"/>
      <c r="G10" s="44" t="s">
        <v>18</v>
      </c>
      <c r="H10" s="45" t="e">
        <f ca="1">IF(G10=Q9,B9,B11)</f>
        <v>#NAME?</v>
      </c>
      <c r="I10" s="46"/>
      <c r="J10" s="46"/>
      <c r="K10" s="46"/>
      <c r="L10" s="46"/>
      <c r="M10" s="46"/>
      <c r="P10" s="47"/>
      <c r="Q10" s="38"/>
    </row>
    <row r="11" spans="1:17" s="37" customFormat="1" ht="9.75" customHeight="1">
      <c r="A11" s="39">
        <v>2</v>
      </c>
      <c r="B11" s="31" t="str">
        <f>IF($E11="","",VLOOKUP($E11,'[2]Prep Sorteo'!$A$7:$M$70,4,FALSE))</f>
        <v/>
      </c>
      <c r="C11" s="32" t="str">
        <f>IF($E11="","",VLOOKUP($E11,'[2]Prep Sorteo'!$A$7:$M$70,9,FALSE))</f>
        <v/>
      </c>
      <c r="D11" s="32" t="str">
        <f>IF($E11="","",VLOOKUP($E11,'[2]Prep Sorteo'!$A$7:$M$70,11,FALSE))</f>
        <v/>
      </c>
      <c r="E11" s="33"/>
      <c r="F11" s="48" t="str">
        <f>IF(ISBLANK($E11),"Bye",IF(VLOOKUP($E11,'[2]Prep Sorteo'!$A$7:$M$70,2,FALSE)="ZZZ","",CONCATENATE(VLOOKUP($E11,'[2]Prep Sorteo'!$A$7:$M$70,2,FALSE),", ",VLOOKUP($E11,'[2]Prep Sorteo'!$A$7:$M$70,3,FALSE))))</f>
        <v>Bye</v>
      </c>
      <c r="G11" s="49"/>
      <c r="H11" s="45"/>
      <c r="I11" s="46"/>
      <c r="J11" s="46"/>
      <c r="K11" s="46"/>
      <c r="L11" s="46"/>
      <c r="M11" s="46"/>
      <c r="P11" s="38" t="str">
        <f>IF($E11="","",VLOOKUP($E11,'[2]Prep Sorteo'!$A$7:$M$71,10,FALSE))</f>
        <v/>
      </c>
      <c r="Q11" s="38" t="e">
        <f ca="1">jugador($F11)</f>
        <v>#NAME?</v>
      </c>
    </row>
    <row r="12" spans="1:17" s="37" customFormat="1" ht="9.75" customHeight="1">
      <c r="A12" s="39"/>
      <c r="B12" s="40"/>
      <c r="C12" s="41"/>
      <c r="D12" s="41"/>
      <c r="E12" s="42"/>
      <c r="F12" s="50"/>
      <c r="G12" s="51"/>
      <c r="H12" s="45"/>
      <c r="I12" s="44" t="s">
        <v>18</v>
      </c>
      <c r="J12" s="45" t="e">
        <f ca="1">IF(I12=G10,H10,H14)</f>
        <v>#NAME?</v>
      </c>
      <c r="K12" s="46"/>
      <c r="L12" s="46"/>
      <c r="M12" s="46"/>
      <c r="P12" s="47"/>
      <c r="Q12" s="38"/>
    </row>
    <row r="13" spans="1:17" s="37" customFormat="1" ht="9.75" customHeight="1">
      <c r="A13" s="39">
        <v>3</v>
      </c>
      <c r="B13" s="31">
        <f>IF($E13="","",VLOOKUP($E13,'[2]Prep Sorteo'!$A$7:$M$70,4,FALSE))</f>
        <v>5995826</v>
      </c>
      <c r="C13" s="32">
        <f>IF($E13="","",VLOOKUP($E13,'[2]Prep Sorteo'!$A$7:$M$70,9,FALSE))</f>
        <v>0</v>
      </c>
      <c r="D13" s="32">
        <f>IF($E13="","",VLOOKUP($E13,'[2]Prep Sorteo'!$A$7:$M$70,11,FALSE))</f>
        <v>0</v>
      </c>
      <c r="E13" s="33">
        <v>17</v>
      </c>
      <c r="F13" s="34" t="str">
        <f>IF(ISBLANK($E13),"Bye",IF(VLOOKUP($E13,'[2]Prep Sorteo'!$A$7:$M$70,2,FALSE)="ZZZ","",CONCATENATE(VLOOKUP($E13,'[2]Prep Sorteo'!$A$7:$M$70,2,FALSE),", ",VLOOKUP($E13,'[2]Prep Sorteo'!$A$7:$M$70,3,FALSE))))</f>
        <v>DEL SALTO ZAFRA, ENRIQUE</v>
      </c>
      <c r="G13" s="53" t="str">
        <f>G10</f>
        <v>GARAVI R.</v>
      </c>
      <c r="H13" s="45"/>
      <c r="I13" s="49" t="s">
        <v>52</v>
      </c>
      <c r="J13" s="45"/>
      <c r="K13" s="46"/>
      <c r="L13" s="46"/>
      <c r="M13" s="46"/>
      <c r="P13" s="38">
        <f>IF($E13="","",VLOOKUP($E13,'[2]Prep Sorteo'!$A$7:$M$71,10,FALSE))</f>
        <v>0</v>
      </c>
      <c r="Q13" s="38" t="e">
        <f ca="1">jugador($F13)</f>
        <v>#NAME?</v>
      </c>
    </row>
    <row r="14" spans="1:17" s="37" customFormat="1" ht="9.75" customHeight="1">
      <c r="A14" s="39"/>
      <c r="B14" s="54"/>
      <c r="C14" s="41"/>
      <c r="D14" s="41"/>
      <c r="E14" s="42"/>
      <c r="F14" s="43"/>
      <c r="G14" s="55" t="s">
        <v>19</v>
      </c>
      <c r="H14" s="45" t="e">
        <f ca="1">IF(G14=Q13,B13,B15)</f>
        <v>#NAME?</v>
      </c>
      <c r="I14" s="51"/>
      <c r="J14" s="45"/>
      <c r="K14" s="46"/>
      <c r="L14" s="46"/>
      <c r="M14" s="46"/>
      <c r="P14" s="47"/>
      <c r="Q14" s="38"/>
    </row>
    <row r="15" spans="1:17" s="37" customFormat="1" ht="9.75" customHeight="1">
      <c r="A15" s="39">
        <v>4</v>
      </c>
      <c r="B15" s="31" t="str">
        <f>IF($E15="","",VLOOKUP($E15,'[2]Prep Sorteo'!$A$7:$M$70,4,FALSE))</f>
        <v/>
      </c>
      <c r="C15" s="32" t="str">
        <f>IF($E15="","",VLOOKUP($E15,'[2]Prep Sorteo'!$A$7:$M$70,9,FALSE))</f>
        <v/>
      </c>
      <c r="D15" s="32" t="str">
        <f>IF($E15="","",VLOOKUP($E15,'[2]Prep Sorteo'!$A$7:$M$70,11,FALSE))</f>
        <v/>
      </c>
      <c r="E15" s="33"/>
      <c r="F15" s="48" t="str">
        <f>IF(ISBLANK($E15),"Bye",IF(VLOOKUP($E15,'[2]Prep Sorteo'!$A$7:$M$70,2,FALSE)="ZZZ","",CONCATENATE(VLOOKUP($E15,'[2]Prep Sorteo'!$A$7:$M$70,2,FALSE),", ",VLOOKUP($E15,'[2]Prep Sorteo'!$A$7:$M$70,3,FALSE))))</f>
        <v>Bye</v>
      </c>
      <c r="G15" s="46"/>
      <c r="H15" s="45"/>
      <c r="I15" s="56"/>
      <c r="J15" s="45"/>
      <c r="K15" s="46"/>
      <c r="L15" s="46"/>
      <c r="M15" s="46"/>
      <c r="P15" s="38" t="str">
        <f>IF($E15="","",VLOOKUP($E15,'[2]Prep Sorteo'!$A$7:$M$71,10,FALSE))</f>
        <v/>
      </c>
      <c r="Q15" s="38" t="e">
        <f ca="1">jugador($F15)</f>
        <v>#NAME?</v>
      </c>
    </row>
    <row r="16" spans="1:17" s="37" customFormat="1" ht="9.75" customHeight="1">
      <c r="A16" s="39"/>
      <c r="B16" s="40"/>
      <c r="C16" s="41"/>
      <c r="D16" s="41"/>
      <c r="E16" s="42"/>
      <c r="F16" s="50"/>
      <c r="G16" s="46"/>
      <c r="H16" s="45"/>
      <c r="I16" s="51"/>
      <c r="J16" s="45"/>
      <c r="K16" s="44" t="s">
        <v>18</v>
      </c>
      <c r="L16" s="45" t="e">
        <f ca="1">IF(K16=I12,J12,J20)</f>
        <v>#NAME?</v>
      </c>
      <c r="M16" s="46"/>
      <c r="P16" s="47"/>
      <c r="Q16" s="38"/>
    </row>
    <row r="17" spans="1:17" s="37" customFormat="1" ht="9.75" customHeight="1">
      <c r="A17" s="39">
        <v>5</v>
      </c>
      <c r="B17" s="31">
        <f>IF($E17="","",VLOOKUP($E17,'[2]Prep Sorteo'!$A$7:$M$70,4,FALSE))</f>
        <v>5958220</v>
      </c>
      <c r="C17" s="32">
        <f>IF($E17="","",VLOOKUP($E17,'[2]Prep Sorteo'!$A$7:$M$70,9,FALSE))</f>
        <v>9471</v>
      </c>
      <c r="D17" s="32">
        <f>IF($E17="","",VLOOKUP($E17,'[2]Prep Sorteo'!$A$7:$M$70,11,FALSE))</f>
        <v>0</v>
      </c>
      <c r="E17" s="33">
        <v>7</v>
      </c>
      <c r="F17" s="34" t="str">
        <f>IF(ISBLANK($E17),"Bye",IF(VLOOKUP($E17,'[2]Prep Sorteo'!$A$7:$M$70,2,FALSE)="ZZZ","",CONCATENATE(VLOOKUP($E17,'[2]Prep Sorteo'!$A$7:$M$70,2,FALSE),", ",VLOOKUP($E17,'[2]Prep Sorteo'!$A$7:$M$70,3,FALSE))))</f>
        <v>LOZANO CALVO, MARC</v>
      </c>
      <c r="G17" s="46"/>
      <c r="H17" s="45"/>
      <c r="I17" s="56"/>
      <c r="J17" s="45"/>
      <c r="K17" s="49" t="s">
        <v>57</v>
      </c>
      <c r="L17" s="45"/>
      <c r="M17" s="46"/>
      <c r="P17" s="38">
        <f>IF($E17="","",VLOOKUP($E17,'[2]Prep Sorteo'!$A$7:$M$71,10,FALSE))</f>
        <v>16</v>
      </c>
      <c r="Q17" s="38" t="e">
        <f ca="1">jugador($F17)</f>
        <v>#NAME?</v>
      </c>
    </row>
    <row r="18" spans="1:17" s="37" customFormat="1" ht="9.75" customHeight="1">
      <c r="A18" s="39"/>
      <c r="B18" s="40"/>
      <c r="C18" s="41"/>
      <c r="D18" s="41"/>
      <c r="E18" s="42"/>
      <c r="F18" s="43"/>
      <c r="G18" s="52" t="s">
        <v>20</v>
      </c>
      <c r="H18" s="45" t="e">
        <f ca="1">IF(G18=Q17,B17,B19)</f>
        <v>#NAME?</v>
      </c>
      <c r="I18" s="56"/>
      <c r="J18" s="45"/>
      <c r="K18" s="56"/>
      <c r="L18" s="45"/>
      <c r="M18" s="46"/>
      <c r="P18" s="47"/>
      <c r="Q18" s="38"/>
    </row>
    <row r="19" spans="1:17" s="37" customFormat="1" ht="9.75" customHeight="1">
      <c r="A19" s="39">
        <v>6</v>
      </c>
      <c r="B19" s="31" t="str">
        <f>IF($E19="","",VLOOKUP($E19,'[2]Prep Sorteo'!$A$7:$M$70,4,FALSE))</f>
        <v/>
      </c>
      <c r="C19" s="32" t="str">
        <f>IF($E19="","",VLOOKUP($E19,'[2]Prep Sorteo'!$A$7:$M$70,9,FALSE))</f>
        <v/>
      </c>
      <c r="D19" s="32" t="str">
        <f>IF($E19="","",VLOOKUP($E19,'[2]Prep Sorteo'!$A$7:$M$70,11,FALSE))</f>
        <v/>
      </c>
      <c r="E19" s="33"/>
      <c r="F19" s="48" t="str">
        <f>IF(ISBLANK($E19),"Bye",IF(VLOOKUP($E19,'[2]Prep Sorteo'!$A$7:$M$70,2,FALSE)="ZZZ","",CONCATENATE(VLOOKUP($E19,'[2]Prep Sorteo'!$A$7:$M$70,2,FALSE),", ",VLOOKUP($E19,'[2]Prep Sorteo'!$A$7:$M$70,3,FALSE))))</f>
        <v>Bye</v>
      </c>
      <c r="G19" s="49"/>
      <c r="H19" s="45"/>
      <c r="I19" s="53" t="str">
        <f>I12</f>
        <v>GARAVI R.</v>
      </c>
      <c r="J19" s="45"/>
      <c r="K19" s="56"/>
      <c r="L19" s="45"/>
      <c r="M19" s="46"/>
      <c r="P19" s="38" t="str">
        <f>IF($E19="","",VLOOKUP($E19,'[2]Prep Sorteo'!$A$7:$M$71,10,FALSE))</f>
        <v/>
      </c>
      <c r="Q19" s="38" t="e">
        <f ca="1">jugador($F19)</f>
        <v>#NAME?</v>
      </c>
    </row>
    <row r="20" spans="1:17" s="37" customFormat="1" ht="9.75" customHeight="1">
      <c r="A20" s="39"/>
      <c r="B20" s="40"/>
      <c r="C20" s="41"/>
      <c r="D20" s="41"/>
      <c r="E20" s="42"/>
      <c r="F20" s="50"/>
      <c r="G20" s="51"/>
      <c r="H20" s="45"/>
      <c r="I20" s="55" t="s">
        <v>20</v>
      </c>
      <c r="J20" s="45" t="e">
        <f ca="1">IF(I20=G18,H18,H22)</f>
        <v>#NAME?</v>
      </c>
      <c r="K20" s="56"/>
      <c r="L20" s="45"/>
      <c r="M20" s="46"/>
      <c r="P20" s="47"/>
      <c r="Q20" s="38"/>
    </row>
    <row r="21" spans="1:17" s="37" customFormat="1" ht="9.75" customHeight="1">
      <c r="A21" s="39">
        <v>7</v>
      </c>
      <c r="B21" s="31">
        <f>IF($E21="","",VLOOKUP($E21,'[2]Prep Sorteo'!$A$7:$M$70,4,FALSE))</f>
        <v>5973294</v>
      </c>
      <c r="C21" s="32">
        <f>IF($E21="","",VLOOKUP($E21,'[2]Prep Sorteo'!$A$7:$M$70,9,FALSE))</f>
        <v>13760</v>
      </c>
      <c r="D21" s="32">
        <f>IF($E21="","",VLOOKUP($E21,'[2]Prep Sorteo'!$A$7:$M$70,11,FALSE))</f>
        <v>0</v>
      </c>
      <c r="E21" s="33">
        <v>9</v>
      </c>
      <c r="F21" s="34" t="str">
        <f>IF(ISBLANK($E21),"Bye",IF(VLOOKUP($E21,'[2]Prep Sorteo'!$A$7:$M$70,2,FALSE)="ZZZ","",CONCATENATE(VLOOKUP($E21,'[2]Prep Sorteo'!$A$7:$M$70,2,FALSE),", ",VLOOKUP($E21,'[2]Prep Sorteo'!$A$7:$M$70,3,FALSE))))</f>
        <v>REYNES MORELL, ALBERT</v>
      </c>
      <c r="G21" s="53" t="str">
        <f>G18</f>
        <v>LOZANO M.</v>
      </c>
      <c r="H21" s="45"/>
      <c r="I21" s="57" t="s">
        <v>53</v>
      </c>
      <c r="J21" s="45"/>
      <c r="K21" s="56"/>
      <c r="L21" s="45"/>
      <c r="M21" s="46"/>
      <c r="P21" s="38">
        <f>IF($E21="","",VLOOKUP($E21,'[2]Prep Sorteo'!$A$7:$M$71,10,FALSE))</f>
        <v>5</v>
      </c>
      <c r="Q21" s="38" t="e">
        <f ca="1">jugador($F21)</f>
        <v>#NAME?</v>
      </c>
    </row>
    <row r="22" spans="1:17" s="37" customFormat="1" ht="9.75" customHeight="1">
      <c r="A22" s="39"/>
      <c r="B22" s="40"/>
      <c r="C22" s="41"/>
      <c r="D22" s="41"/>
      <c r="E22" s="42"/>
      <c r="F22" s="43"/>
      <c r="G22" s="55" t="s">
        <v>21</v>
      </c>
      <c r="H22" s="45" t="e">
        <f ca="1">IF(G22=Q21,B21,B23)</f>
        <v>#NAME?</v>
      </c>
      <c r="I22" s="58"/>
      <c r="J22" s="45"/>
      <c r="K22" s="56"/>
      <c r="L22" s="45"/>
      <c r="M22" s="46"/>
      <c r="P22" s="47"/>
      <c r="Q22" s="38"/>
    </row>
    <row r="23" spans="1:17" s="37" customFormat="1" ht="9.75" customHeight="1">
      <c r="A23" s="39">
        <v>8</v>
      </c>
      <c r="B23" s="31" t="str">
        <f>IF($E23="","",VLOOKUP($E23,'[2]Prep Sorteo'!$A$7:$M$70,4,FALSE))</f>
        <v/>
      </c>
      <c r="C23" s="32" t="str">
        <f>IF($E23="","",VLOOKUP($E23,'[2]Prep Sorteo'!$A$7:$M$70,9,FALSE))</f>
        <v/>
      </c>
      <c r="D23" s="32" t="str">
        <f>IF($E23="","",VLOOKUP($E23,'[2]Prep Sorteo'!$A$7:$M$70,11,FALSE))</f>
        <v/>
      </c>
      <c r="E23" s="33"/>
      <c r="F23" s="48" t="str">
        <f>IF(ISBLANK($E23),"Bye",IF(VLOOKUP($E23,'[2]Prep Sorteo'!$A$7:$M$70,2,FALSE)="ZZZ","",CONCATENATE(VLOOKUP($E23,'[2]Prep Sorteo'!$A$7:$M$70,2,FALSE),", ",VLOOKUP($E23,'[2]Prep Sorteo'!$A$7:$M$70,3,FALSE))))</f>
        <v>Bye</v>
      </c>
      <c r="G23" s="46"/>
      <c r="H23" s="45"/>
      <c r="I23" s="57"/>
      <c r="J23" s="45"/>
      <c r="K23" s="56"/>
      <c r="L23" s="45"/>
      <c r="M23" s="46"/>
      <c r="P23" s="38" t="str">
        <f>IF($E23="","",VLOOKUP($E23,'[2]Prep Sorteo'!$A$7:$M$71,10,FALSE))</f>
        <v/>
      </c>
      <c r="Q23" s="38" t="e">
        <f ca="1">jugador($F23)</f>
        <v>#NAME?</v>
      </c>
    </row>
    <row r="24" spans="1:17" s="37" customFormat="1" ht="9.75" customHeight="1">
      <c r="A24" s="39"/>
      <c r="B24" s="40"/>
      <c r="C24" s="41"/>
      <c r="D24" s="41"/>
      <c r="E24" s="59"/>
      <c r="F24" s="50"/>
      <c r="G24" s="46"/>
      <c r="H24" s="45"/>
      <c r="I24" s="57"/>
      <c r="J24" s="45"/>
      <c r="K24" s="51"/>
      <c r="L24" s="45"/>
      <c r="M24" s="44" t="s">
        <v>18</v>
      </c>
      <c r="N24" s="60" t="e">
        <f ca="1">IF(M24=K16,L16,L32)</f>
        <v>#NAME?</v>
      </c>
      <c r="O24" s="61"/>
      <c r="P24" s="62"/>
      <c r="Q24" s="61"/>
    </row>
    <row r="25" spans="1:17" s="37" customFormat="1" ht="9.75" customHeight="1">
      <c r="A25" s="30">
        <v>9</v>
      </c>
      <c r="B25" s="31">
        <f>IF($E25="","",VLOOKUP($E25,'[2]Prep Sorteo'!$A$7:$M$70,4,FALSE))</f>
        <v>5927895</v>
      </c>
      <c r="C25" s="32">
        <f>IF($E25="","",VLOOKUP($E25,'[2]Prep Sorteo'!$A$7:$M$70,9,FALSE))</f>
        <v>7510</v>
      </c>
      <c r="D25" s="32">
        <f>IF($E25="","",VLOOKUP($E25,'[2]Prep Sorteo'!$A$7:$M$70,11,FALSE))</f>
        <v>0</v>
      </c>
      <c r="E25" s="33">
        <v>4</v>
      </c>
      <c r="F25" s="34" t="str">
        <f>IF(ISBLANK($E25),"Bye",IF(VLOOKUP($E25,'[2]Prep Sorteo'!$A$7:$M$70,2,FALSE)="ZZZ","",CONCATENATE(VLOOKUP($E25,'[2]Prep Sorteo'!$A$7:$M$70,2,FALSE),", ",VLOOKUP($E25,'[2]Prep Sorteo'!$A$7:$M$70,3,FALSE))))</f>
        <v>VACAS OLIVER, SERGI</v>
      </c>
      <c r="G25" s="46"/>
      <c r="H25" s="45"/>
      <c r="I25" s="57"/>
      <c r="J25" s="45"/>
      <c r="K25" s="56"/>
      <c r="L25" s="45"/>
      <c r="M25" s="63" t="s">
        <v>57</v>
      </c>
      <c r="N25" s="61"/>
      <c r="O25" s="61"/>
      <c r="P25" s="38">
        <f>IF($E25="","",VLOOKUP($E25,'[2]Prep Sorteo'!$A$7:$M$71,10,FALSE))</f>
        <v>27</v>
      </c>
      <c r="Q25" s="38" t="e">
        <f ca="1">jugador($F25)</f>
        <v>#NAME?</v>
      </c>
    </row>
    <row r="26" spans="1:17" s="37" customFormat="1" ht="9.75" customHeight="1">
      <c r="A26" s="39"/>
      <c r="B26" s="40"/>
      <c r="C26" s="41"/>
      <c r="D26" s="41"/>
      <c r="E26" s="42"/>
      <c r="F26" s="43"/>
      <c r="G26" s="44" t="s">
        <v>22</v>
      </c>
      <c r="H26" s="45" t="e">
        <f ca="1">IF(G26=Q25,B25,B27)</f>
        <v>#NAME?</v>
      </c>
      <c r="I26" s="57"/>
      <c r="J26" s="45"/>
      <c r="K26" s="56"/>
      <c r="L26" s="45"/>
      <c r="M26" s="56"/>
      <c r="N26" s="61"/>
      <c r="O26" s="61"/>
      <c r="P26" s="47"/>
      <c r="Q26" s="61"/>
    </row>
    <row r="27" spans="1:17" s="37" customFormat="1" ht="9.75" customHeight="1">
      <c r="A27" s="39">
        <v>10</v>
      </c>
      <c r="B27" s="31" t="str">
        <f>IF($E27="","",VLOOKUP($E27,'[2]Prep Sorteo'!$A$7:$M$70,4,FALSE))</f>
        <v/>
      </c>
      <c r="C27" s="32" t="str">
        <f>IF($E27="","",VLOOKUP($E27,'[2]Prep Sorteo'!$A$7:$M$70,9,FALSE))</f>
        <v/>
      </c>
      <c r="D27" s="32" t="str">
        <f>IF($E27="","",VLOOKUP($E27,'[2]Prep Sorteo'!$A$7:$M$70,11,FALSE))</f>
        <v/>
      </c>
      <c r="E27" s="33"/>
      <c r="F27" s="48" t="str">
        <f>IF(ISBLANK($E27),"Bye",IF(VLOOKUP($E27,'[2]Prep Sorteo'!$A$7:$M$70,2,FALSE)="ZZZ","",CONCATENATE(VLOOKUP($E27,'[2]Prep Sorteo'!$A$7:$M$70,2,FALSE),", ",VLOOKUP($E27,'[2]Prep Sorteo'!$A$7:$M$70,3,FALSE))))</f>
        <v>Bye</v>
      </c>
      <c r="G27" s="49"/>
      <c r="H27" s="45"/>
      <c r="I27" s="57"/>
      <c r="J27" s="45"/>
      <c r="K27" s="56"/>
      <c r="L27" s="45"/>
      <c r="M27" s="56"/>
      <c r="N27" s="61"/>
      <c r="O27" s="61"/>
      <c r="P27" s="38" t="str">
        <f>IF($E27="","",VLOOKUP($E27,'[2]Prep Sorteo'!$A$7:$M$71,10,FALSE))</f>
        <v/>
      </c>
      <c r="Q27" s="38" t="e">
        <f ca="1">jugador($F27)</f>
        <v>#NAME?</v>
      </c>
    </row>
    <row r="28" spans="1:17" s="37" customFormat="1" ht="9.75" customHeight="1">
      <c r="A28" s="39"/>
      <c r="B28" s="40"/>
      <c r="C28" s="41"/>
      <c r="D28" s="41"/>
      <c r="E28" s="42"/>
      <c r="F28" s="50"/>
      <c r="G28" s="51"/>
      <c r="H28" s="45"/>
      <c r="I28" s="44" t="s">
        <v>22</v>
      </c>
      <c r="J28" s="45" t="e">
        <f ca="1">IF(I28=G26,H26,H30)</f>
        <v>#NAME?</v>
      </c>
      <c r="K28" s="56"/>
      <c r="L28" s="45"/>
      <c r="M28" s="56"/>
      <c r="N28" s="61"/>
      <c r="O28" s="61"/>
      <c r="P28" s="47"/>
      <c r="Q28" s="61"/>
    </row>
    <row r="29" spans="1:17" s="37" customFormat="1" ht="9.75" customHeight="1">
      <c r="A29" s="39">
        <v>11</v>
      </c>
      <c r="B29" s="31">
        <f>IF($E29="","",VLOOKUP($E29,'[2]Prep Sorteo'!$A$7:$M$70,4,FALSE))</f>
        <v>5942637</v>
      </c>
      <c r="C29" s="32">
        <f>IF($E29="","",VLOOKUP($E29,'[2]Prep Sorteo'!$A$7:$M$70,9,FALSE))</f>
        <v>17941</v>
      </c>
      <c r="D29" s="32">
        <f>IF($E29="","",VLOOKUP($E29,'[2]Prep Sorteo'!$A$7:$M$70,11,FALSE))</f>
        <v>0</v>
      </c>
      <c r="E29" s="33">
        <v>14</v>
      </c>
      <c r="F29" s="34" t="str">
        <f>IF(ISBLANK($E29),"Bye",IF(VLOOKUP($E29,'[2]Prep Sorteo'!$A$7:$M$70,2,FALSE)="ZZZ","",CONCATENATE(VLOOKUP($E29,'[2]Prep Sorteo'!$A$7:$M$70,2,FALSE),", ",VLOOKUP($E29,'[2]Prep Sorteo'!$A$7:$M$70,3,FALSE))))</f>
        <v>CABOT SABATER, RAFEL</v>
      </c>
      <c r="G29" s="53" t="str">
        <f>G26</f>
        <v>VACAS S.</v>
      </c>
      <c r="H29" s="45"/>
      <c r="I29" s="49" t="s">
        <v>54</v>
      </c>
      <c r="J29" s="45"/>
      <c r="K29" s="56"/>
      <c r="L29" s="45"/>
      <c r="M29" s="56"/>
      <c r="N29" s="61"/>
      <c r="O29" s="61"/>
      <c r="P29" s="38">
        <f>IF($E29="","",VLOOKUP($E29,'[2]Prep Sorteo'!$A$7:$M$71,10,FALSE))</f>
        <v>1</v>
      </c>
      <c r="Q29" s="38" t="e">
        <f ca="1">jugador($F29)</f>
        <v>#NAME?</v>
      </c>
    </row>
    <row r="30" spans="1:17" s="37" customFormat="1" ht="9.75" customHeight="1">
      <c r="A30" s="39"/>
      <c r="B30" s="54"/>
      <c r="C30" s="41"/>
      <c r="D30" s="41"/>
      <c r="E30" s="42"/>
      <c r="F30" s="43"/>
      <c r="G30" s="55" t="s">
        <v>23</v>
      </c>
      <c r="H30" s="45" t="e">
        <f ca="1">IF(G30=Q29,B29,B31)</f>
        <v>#NAME?</v>
      </c>
      <c r="I30" s="51"/>
      <c r="J30" s="45"/>
      <c r="K30" s="56"/>
      <c r="L30" s="45"/>
      <c r="M30" s="56"/>
      <c r="N30" s="61"/>
      <c r="O30" s="61"/>
      <c r="P30" s="47"/>
      <c r="Q30" s="61"/>
    </row>
    <row r="31" spans="1:17" s="37" customFormat="1" ht="9.75" customHeight="1">
      <c r="A31" s="39">
        <v>12</v>
      </c>
      <c r="B31" s="31" t="str">
        <f>IF($E31="","",VLOOKUP($E31,'[2]Prep Sorteo'!$A$7:$M$70,4,FALSE))</f>
        <v/>
      </c>
      <c r="C31" s="32" t="str">
        <f>IF($E31="","",VLOOKUP($E31,'[2]Prep Sorteo'!$A$7:$M$70,9,FALSE))</f>
        <v/>
      </c>
      <c r="D31" s="32" t="str">
        <f>IF($E31="","",VLOOKUP($E31,'[2]Prep Sorteo'!$A$7:$M$70,11,FALSE))</f>
        <v/>
      </c>
      <c r="E31" s="33"/>
      <c r="F31" s="48" t="str">
        <f>IF(ISBLANK($E31),"Bye",IF(VLOOKUP($E31,'[2]Prep Sorteo'!$A$7:$M$70,2,FALSE)="ZZZ","",CONCATENATE(VLOOKUP($E31,'[2]Prep Sorteo'!$A$7:$M$70,2,FALSE),", ",VLOOKUP($E31,'[2]Prep Sorteo'!$A$7:$M$70,3,FALSE))))</f>
        <v>Bye</v>
      </c>
      <c r="G31" s="46"/>
      <c r="H31" s="45"/>
      <c r="I31" s="56"/>
      <c r="J31" s="45"/>
      <c r="K31" s="53" t="str">
        <f>K16</f>
        <v>GARAVI R.</v>
      </c>
      <c r="L31" s="45"/>
      <c r="M31" s="56"/>
      <c r="N31" s="61"/>
      <c r="O31" s="61"/>
      <c r="P31" s="38" t="str">
        <f>IF($E31="","",VLOOKUP($E31,'[2]Prep Sorteo'!$A$7:$M$71,10,FALSE))</f>
        <v/>
      </c>
      <c r="Q31" s="38" t="e">
        <f ca="1">jugador($F31)</f>
        <v>#NAME?</v>
      </c>
    </row>
    <row r="32" spans="1:17" s="37" customFormat="1" ht="9.75" customHeight="1">
      <c r="A32" s="39"/>
      <c r="B32" s="40"/>
      <c r="C32" s="41"/>
      <c r="D32" s="41"/>
      <c r="E32" s="42"/>
      <c r="F32" s="50"/>
      <c r="G32" s="46"/>
      <c r="H32" s="45"/>
      <c r="I32" s="51"/>
      <c r="J32" s="45"/>
      <c r="K32" s="67" t="s">
        <v>22</v>
      </c>
      <c r="L32" s="45" t="e">
        <f ca="1">IF(K32=I28,J28,J36)</f>
        <v>#NAME?</v>
      </c>
      <c r="M32" s="56"/>
      <c r="N32" s="61"/>
      <c r="O32" s="61"/>
      <c r="P32" s="47"/>
      <c r="Q32" s="61"/>
    </row>
    <row r="33" spans="1:29" s="37" customFormat="1" ht="9.75" customHeight="1">
      <c r="A33" s="39">
        <v>13</v>
      </c>
      <c r="B33" s="31">
        <f>IF($E33="","",VLOOKUP($E33,'[2]Prep Sorteo'!$A$7:$M$70,4,FALSE))</f>
        <v>5928736</v>
      </c>
      <c r="C33" s="32">
        <f>IF($E33="","",VLOOKUP($E33,'[2]Prep Sorteo'!$A$7:$M$70,9,FALSE))</f>
        <v>8279</v>
      </c>
      <c r="D33" s="32">
        <f>IF($E33="","",VLOOKUP($E33,'[2]Prep Sorteo'!$A$7:$M$70,11,FALSE))</f>
        <v>0</v>
      </c>
      <c r="E33" s="33">
        <v>5</v>
      </c>
      <c r="F33" s="34" t="str">
        <f>IF(ISBLANK($E33),"Bye",IF(VLOOKUP($E33,'[2]Prep Sorteo'!$A$7:$M$70,2,FALSE)="ZZZ","",CONCATENATE(VLOOKUP($E33,'[2]Prep Sorteo'!$A$7:$M$70,2,FALSE),", ",VLOOKUP($E33,'[2]Prep Sorteo'!$A$7:$M$70,3,FALSE))))</f>
        <v>CRESPI MARTORELL, ALEXANDRE</v>
      </c>
      <c r="G33" s="46"/>
      <c r="H33" s="45"/>
      <c r="I33" s="56"/>
      <c r="J33" s="45"/>
      <c r="K33" s="57" t="s">
        <v>58</v>
      </c>
      <c r="L33" s="45"/>
      <c r="M33" s="56"/>
      <c r="N33" s="61"/>
      <c r="O33" s="61"/>
      <c r="P33" s="38">
        <f>IF($E33="","",VLOOKUP($E33,'[2]Prep Sorteo'!$A$7:$M$71,10,FALSE))</f>
        <v>22</v>
      </c>
      <c r="Q33" s="38" t="e">
        <f ca="1">jugador($F33)</f>
        <v>#NAME?</v>
      </c>
    </row>
    <row r="34" spans="1:29" s="37" customFormat="1" ht="9.75" customHeight="1">
      <c r="A34" s="39"/>
      <c r="B34" s="40"/>
      <c r="C34" s="41"/>
      <c r="D34" s="41"/>
      <c r="E34" s="42"/>
      <c r="F34" s="43"/>
      <c r="G34" s="52" t="s">
        <v>24</v>
      </c>
      <c r="H34" s="45" t="e">
        <f ca="1">IF(G34=Q33,B33,B35)</f>
        <v>#NAME?</v>
      </c>
      <c r="I34" s="56"/>
      <c r="J34" s="45"/>
      <c r="K34" s="57"/>
      <c r="L34" s="45"/>
      <c r="M34" s="56"/>
      <c r="N34" s="61"/>
      <c r="O34" s="61"/>
      <c r="P34" s="47"/>
      <c r="Q34" s="61"/>
    </row>
    <row r="35" spans="1:29" s="37" customFormat="1" ht="9.75" customHeight="1">
      <c r="A35" s="39">
        <v>14</v>
      </c>
      <c r="B35" s="31" t="str">
        <f>IF($E35="","",VLOOKUP($E35,'[2]Prep Sorteo'!$A$7:$M$70,4,FALSE))</f>
        <v/>
      </c>
      <c r="C35" s="32" t="str">
        <f>IF($E35="","",VLOOKUP($E35,'[2]Prep Sorteo'!$A$7:$M$70,9,FALSE))</f>
        <v/>
      </c>
      <c r="D35" s="32" t="str">
        <f>IF($E35="","",VLOOKUP($E35,'[2]Prep Sorteo'!$A$7:$M$70,11,FALSE))</f>
        <v/>
      </c>
      <c r="E35" s="33"/>
      <c r="F35" s="48" t="str">
        <f>IF(ISBLANK($E35),"Bye",IF(VLOOKUP($E35,'[2]Prep Sorteo'!$A$7:$M$70,2,FALSE)="ZZZ","",CONCATENATE(VLOOKUP($E35,'[2]Prep Sorteo'!$A$7:$M$70,2,FALSE),", ",VLOOKUP($E35,'[2]Prep Sorteo'!$A$7:$M$70,3,FALSE))))</f>
        <v>Bye</v>
      </c>
      <c r="G35" s="49"/>
      <c r="H35" s="45"/>
      <c r="I35" s="53" t="str">
        <f>I28</f>
        <v>VACAS S.</v>
      </c>
      <c r="J35" s="45"/>
      <c r="K35" s="57"/>
      <c r="L35" s="45"/>
      <c r="M35" s="56"/>
      <c r="N35" s="61"/>
      <c r="O35" s="61"/>
      <c r="P35" s="38" t="str">
        <f>IF($E35="","",VLOOKUP($E35,'[2]Prep Sorteo'!$A$7:$M$71,10,FALSE))</f>
        <v/>
      </c>
      <c r="Q35" s="38" t="e">
        <f ca="1">jugador($F35)</f>
        <v>#NAME?</v>
      </c>
    </row>
    <row r="36" spans="1:29" s="37" customFormat="1" ht="9.75" customHeight="1">
      <c r="A36" s="39"/>
      <c r="B36" s="40"/>
      <c r="C36" s="41"/>
      <c r="D36" s="41"/>
      <c r="E36" s="42"/>
      <c r="F36" s="50"/>
      <c r="G36" s="51"/>
      <c r="H36" s="45"/>
      <c r="I36" s="55" t="s">
        <v>24</v>
      </c>
      <c r="J36" s="45" t="e">
        <f ca="1">IF(I36=G34,H34,H38)</f>
        <v>#NAME?</v>
      </c>
      <c r="K36" s="57"/>
      <c r="L36" s="45"/>
      <c r="M36" s="56"/>
      <c r="N36" s="61"/>
      <c r="O36" s="61"/>
      <c r="P36" s="47"/>
      <c r="Q36" s="61"/>
    </row>
    <row r="37" spans="1:29" s="37" customFormat="1" ht="9.75" customHeight="1">
      <c r="A37" s="39">
        <v>15</v>
      </c>
      <c r="B37" s="31">
        <f>IF($E37="","",VLOOKUP($E37,'[2]Prep Sorteo'!$A$7:$M$70,4,FALSE))</f>
        <v>5999729</v>
      </c>
      <c r="C37" s="32">
        <f>IF($E37="","",VLOOKUP($E37,'[2]Prep Sorteo'!$A$7:$M$70,9,FALSE))</f>
        <v>17941</v>
      </c>
      <c r="D37" s="32">
        <f>IF($E37="","",VLOOKUP($E37,'[2]Prep Sorteo'!$A$7:$M$70,11,FALSE))</f>
        <v>0</v>
      </c>
      <c r="E37" s="33">
        <v>13</v>
      </c>
      <c r="F37" s="34" t="str">
        <f>IF(ISBLANK($E37),"Bye",IF(VLOOKUP($E37,'[2]Prep Sorteo'!$A$7:$M$70,2,FALSE)="ZZZ","",CONCATENATE(VLOOKUP($E37,'[2]Prep Sorteo'!$A$7:$M$70,2,FALSE),", ",VLOOKUP($E37,'[2]Prep Sorteo'!$A$7:$M$70,3,FALSE))))</f>
        <v>ALLANDE BOLTER, XAVIER</v>
      </c>
      <c r="G37" s="53" t="str">
        <f>G34</f>
        <v>CRESPI A.</v>
      </c>
      <c r="H37" s="45"/>
      <c r="I37" s="57" t="s">
        <v>55</v>
      </c>
      <c r="J37" s="45"/>
      <c r="K37" s="57"/>
      <c r="L37" s="45"/>
      <c r="M37" s="56"/>
      <c r="N37" s="61"/>
      <c r="O37" s="61"/>
      <c r="P37" s="38">
        <f>IF($E37="","",VLOOKUP($E37,'[2]Prep Sorteo'!$A$7:$M$71,10,FALSE))</f>
        <v>1</v>
      </c>
      <c r="Q37" s="38" t="e">
        <f ca="1">jugador($F37)</f>
        <v>#NAME?</v>
      </c>
    </row>
    <row r="38" spans="1:29" s="37" customFormat="1" ht="9.75" customHeight="1">
      <c r="A38" s="39"/>
      <c r="B38" s="40"/>
      <c r="C38" s="41"/>
      <c r="D38" s="41"/>
      <c r="E38" s="42"/>
      <c r="F38" s="43"/>
      <c r="G38" s="55" t="s">
        <v>25</v>
      </c>
      <c r="H38" s="45" t="e">
        <f ca="1">IF(G38=Q37,B37,B39)</f>
        <v>#NAME?</v>
      </c>
      <c r="I38" s="58"/>
      <c r="J38" s="45"/>
      <c r="K38" s="57"/>
      <c r="L38" s="45"/>
      <c r="M38" s="56"/>
      <c r="N38" s="61"/>
      <c r="O38" s="61"/>
      <c r="P38" s="47"/>
      <c r="Q38" s="61"/>
    </row>
    <row r="39" spans="1:29" s="37" customFormat="1" ht="9.75" customHeight="1">
      <c r="A39" s="39">
        <v>16</v>
      </c>
      <c r="B39" s="31" t="str">
        <f>IF($E39="","",VLOOKUP($E39,'[2]Prep Sorteo'!$A$7:$M$70,4,FALSE))</f>
        <v/>
      </c>
      <c r="C39" s="32" t="str">
        <f>IF($E39="","",VLOOKUP($E39,'[2]Prep Sorteo'!$A$7:$M$70,9,FALSE))</f>
        <v/>
      </c>
      <c r="D39" s="32" t="str">
        <f>IF($E39="","",VLOOKUP($E39,'[2]Prep Sorteo'!$A$7:$M$70,11,FALSE))</f>
        <v/>
      </c>
      <c r="E39" s="33"/>
      <c r="F39" s="48" t="str">
        <f>IF(ISBLANK($E39),"Bye",IF(VLOOKUP($E39,'[2]Prep Sorteo'!$A$7:$M$70,2,FALSE)="ZZZ","",CONCATENATE(VLOOKUP($E39,'[2]Prep Sorteo'!$A$7:$M$70,2,FALSE),", ",VLOOKUP($E39,'[2]Prep Sorteo'!$A$7:$M$70,3,FALSE))))</f>
        <v>Bye</v>
      </c>
      <c r="G39" s="46"/>
      <c r="H39" s="45"/>
      <c r="I39" s="57"/>
      <c r="J39" s="45"/>
      <c r="K39" s="64"/>
      <c r="L39" s="45"/>
      <c r="M39" s="56"/>
      <c r="N39" s="61"/>
      <c r="O39" s="61"/>
      <c r="P39" s="38" t="str">
        <f>IF($E39="","",VLOOKUP($E39,'[2]Prep Sorteo'!$A$7:$M$71,10,FALSE))</f>
        <v/>
      </c>
      <c r="Q39" s="38" t="e">
        <f ca="1">jugador($F39)</f>
        <v>#NAME?</v>
      </c>
    </row>
    <row r="40" spans="1:29" s="37" customFormat="1" ht="9.75" customHeight="1">
      <c r="A40" s="39"/>
      <c r="B40" s="40"/>
      <c r="C40" s="41"/>
      <c r="D40" s="41"/>
      <c r="E40" s="59"/>
      <c r="F40" s="50"/>
      <c r="G40" s="46"/>
      <c r="H40" s="45"/>
      <c r="I40" s="57"/>
      <c r="J40" s="45"/>
      <c r="K40" s="65" t="str">
        <f>IF(G6="Femenino","Campeona :","Campeón :")</f>
        <v>Campeón :</v>
      </c>
      <c r="L40" s="66"/>
      <c r="M40" s="67" t="s">
        <v>18</v>
      </c>
      <c r="N40" s="61"/>
      <c r="O40" s="60" t="e">
        <f ca="1">IF(M40=M24,N24,N56)</f>
        <v>#NAME?</v>
      </c>
      <c r="P40" s="47"/>
      <c r="Q40" s="61"/>
    </row>
    <row r="41" spans="1:29" s="37" customFormat="1" ht="9.75" customHeight="1">
      <c r="A41" s="39">
        <v>17</v>
      </c>
      <c r="B41" s="31">
        <f>IF($E41="","",VLOOKUP($E41,'[2]Prep Sorteo'!$A$7:$M$70,4,FALSE))</f>
        <v>5994836</v>
      </c>
      <c r="C41" s="32">
        <f>IF($E41="","",VLOOKUP($E41,'[2]Prep Sorteo'!$A$7:$M$70,9,FALSE))</f>
        <v>8830</v>
      </c>
      <c r="D41" s="32">
        <f>IF($E41="","",VLOOKUP($E41,'[2]Prep Sorteo'!$A$7:$M$70,11,FALSE))</f>
        <v>0</v>
      </c>
      <c r="E41" s="33">
        <v>6</v>
      </c>
      <c r="F41" s="34" t="str">
        <f>IF(ISBLANK($E41),"Bye",IF(VLOOKUP($E41,'[2]Prep Sorteo'!$A$7:$M$70,2,FALSE)="ZZZ","",CONCATENATE(VLOOKUP($E41,'[2]Prep Sorteo'!$A$7:$M$70,2,FALSE),", ",VLOOKUP($E41,'[2]Prep Sorteo'!$A$7:$M$70,3,FALSE))))</f>
        <v>HIDALGO MASSANET, JORGE</v>
      </c>
      <c r="G41" s="46"/>
      <c r="H41" s="45"/>
      <c r="I41" s="57"/>
      <c r="J41" s="45"/>
      <c r="K41" s="57"/>
      <c r="L41" s="45"/>
      <c r="M41" s="56" t="s">
        <v>75</v>
      </c>
      <c r="N41" s="61"/>
      <c r="O41" s="61"/>
      <c r="P41" s="38">
        <f>IF($E41="","",VLOOKUP($E41,'[2]Prep Sorteo'!$A$7:$M$71,10,FALSE))</f>
        <v>19</v>
      </c>
      <c r="Q41" s="38" t="e">
        <f ca="1">jugador($F41)</f>
        <v>#NAME?</v>
      </c>
    </row>
    <row r="42" spans="1:29" s="37" customFormat="1" ht="9.75" customHeight="1">
      <c r="A42" s="39"/>
      <c r="B42" s="40"/>
      <c r="C42" s="41"/>
      <c r="D42" s="41"/>
      <c r="E42" s="42"/>
      <c r="F42" s="43"/>
      <c r="G42" s="52" t="s">
        <v>26</v>
      </c>
      <c r="H42" s="45" t="e">
        <f ca="1">IF(G42=Q41,B41,B43)</f>
        <v>#NAME?</v>
      </c>
      <c r="I42" s="57"/>
      <c r="J42" s="45"/>
      <c r="K42" s="57"/>
      <c r="L42" s="45"/>
      <c r="M42" s="51"/>
      <c r="N42" s="61"/>
      <c r="O42" s="61"/>
      <c r="P42" s="47"/>
      <c r="Q42" s="61"/>
    </row>
    <row r="43" spans="1:29" s="37" customFormat="1" ht="9.75" customHeight="1">
      <c r="A43" s="39">
        <v>18</v>
      </c>
      <c r="B43" s="31" t="str">
        <f>IF($E43="","",VLOOKUP($E43,'[2]Prep Sorteo'!$A$7:$M$70,4,FALSE))</f>
        <v/>
      </c>
      <c r="C43" s="32" t="str">
        <f>IF($E43="","",VLOOKUP($E43,'[2]Prep Sorteo'!$A$7:$M$70,9,FALSE))</f>
        <v/>
      </c>
      <c r="D43" s="32" t="str">
        <f>IF($E43="","",VLOOKUP($E43,'[2]Prep Sorteo'!$A$7:$M$70,11,FALSE))</f>
        <v/>
      </c>
      <c r="E43" s="33"/>
      <c r="F43" s="48" t="str">
        <f>IF(ISBLANK($E43),"Bye",IF(VLOOKUP($E43,'[2]Prep Sorteo'!$A$7:$M$70,2,FALSE)="ZZZ","",CONCATENATE(VLOOKUP($E43,'[2]Prep Sorteo'!$A$7:$M$70,2,FALSE),", ",VLOOKUP($E43,'[2]Prep Sorteo'!$A$7:$M$70,3,FALSE))))</f>
        <v>Bye</v>
      </c>
      <c r="G43" s="49"/>
      <c r="H43" s="45"/>
      <c r="I43" s="57"/>
      <c r="J43" s="45"/>
      <c r="K43" s="57"/>
      <c r="L43" s="45"/>
      <c r="M43" s="56"/>
      <c r="N43" s="61"/>
      <c r="O43" s="61"/>
      <c r="P43" s="38" t="str">
        <f>IF($E43="","",VLOOKUP($E43,'[2]Prep Sorteo'!$A$7:$M$71,10,FALSE))</f>
        <v/>
      </c>
      <c r="Q43" s="38" t="e">
        <f ca="1">jugador($F43)</f>
        <v>#NAME?</v>
      </c>
      <c r="AC43" s="149"/>
    </row>
    <row r="44" spans="1:29" s="37" customFormat="1" ht="9.75" customHeight="1">
      <c r="A44" s="39"/>
      <c r="B44" s="40"/>
      <c r="C44" s="41"/>
      <c r="D44" s="41"/>
      <c r="E44" s="42"/>
      <c r="F44" s="50"/>
      <c r="G44" s="51"/>
      <c r="H44" s="45"/>
      <c r="I44" s="52" t="s">
        <v>26</v>
      </c>
      <c r="J44" s="45" t="e">
        <f ca="1">IF(I44=G42,H42,H46)</f>
        <v>#NAME?</v>
      </c>
      <c r="K44" s="57"/>
      <c r="L44" s="45"/>
      <c r="M44" s="56"/>
      <c r="N44" s="61"/>
      <c r="O44" s="61"/>
      <c r="P44" s="47"/>
      <c r="Q44" s="61"/>
    </row>
    <row r="45" spans="1:29" s="37" customFormat="1" ht="9.75" customHeight="1">
      <c r="A45" s="39">
        <v>19</v>
      </c>
      <c r="B45" s="31">
        <f>IF($E45="","",VLOOKUP($E45,'[2]Prep Sorteo'!$A$7:$M$70,4,FALSE))</f>
        <v>5973327</v>
      </c>
      <c r="C45" s="32">
        <f>IF($E45="","",VLOOKUP($E45,'[2]Prep Sorteo'!$A$7:$M$70,9,FALSE))</f>
        <v>15306</v>
      </c>
      <c r="D45" s="32">
        <f>IF($E45="","",VLOOKUP($E45,'[2]Prep Sorteo'!$A$7:$M$70,11,FALSE))</f>
        <v>0</v>
      </c>
      <c r="E45" s="33">
        <v>10</v>
      </c>
      <c r="F45" s="34" t="str">
        <f>IF(ISBLANK($E45),"Bye",IF(VLOOKUP($E45,'[2]Prep Sorteo'!$A$7:$M$70,2,FALSE)="ZZZ","",CONCATENATE(VLOOKUP($E45,'[2]Prep Sorteo'!$A$7:$M$70,2,FALSE),", ",VLOOKUP($E45,'[2]Prep Sorteo'!$A$7:$M$70,3,FALSE))))</f>
        <v>LLABRES SALETAS, MARC</v>
      </c>
      <c r="G45" s="53" t="str">
        <f>G42</f>
        <v>HIDALGO J.</v>
      </c>
      <c r="H45" s="45"/>
      <c r="I45" s="49" t="s">
        <v>59</v>
      </c>
      <c r="J45" s="45"/>
      <c r="K45" s="57"/>
      <c r="L45" s="45"/>
      <c r="M45" s="56"/>
      <c r="N45" s="61"/>
      <c r="O45" s="61"/>
      <c r="P45" s="38">
        <f>IF($E45="","",VLOOKUP($E45,'[2]Prep Sorteo'!$A$7:$M$71,10,FALSE))</f>
        <v>3</v>
      </c>
      <c r="Q45" s="38" t="e">
        <f ca="1">jugador($F45)</f>
        <v>#NAME?</v>
      </c>
    </row>
    <row r="46" spans="1:29" s="37" customFormat="1" ht="9.75" customHeight="1">
      <c r="A46" s="39"/>
      <c r="B46" s="54"/>
      <c r="C46" s="41"/>
      <c r="D46" s="41"/>
      <c r="E46" s="42"/>
      <c r="F46" s="43"/>
      <c r="G46" s="55" t="s">
        <v>27</v>
      </c>
      <c r="H46" s="45" t="e">
        <f ca="1">IF(G46=Q45,B45,B47)</f>
        <v>#NAME?</v>
      </c>
      <c r="I46" s="51"/>
      <c r="J46" s="45"/>
      <c r="K46" s="57"/>
      <c r="L46" s="45"/>
      <c r="M46" s="56"/>
      <c r="N46" s="61"/>
      <c r="O46" s="61"/>
      <c r="P46" s="47"/>
      <c r="Q46" s="61"/>
    </row>
    <row r="47" spans="1:29" s="37" customFormat="1" ht="9.75" customHeight="1">
      <c r="A47" s="39">
        <v>20</v>
      </c>
      <c r="B47" s="31" t="str">
        <f>IF($E47="","",VLOOKUP($E47,'[2]Prep Sorteo'!$A$7:$M$70,4,FALSE))</f>
        <v/>
      </c>
      <c r="C47" s="32" t="str">
        <f>IF($E47="","",VLOOKUP($E47,'[2]Prep Sorteo'!$A$7:$M$70,9,FALSE))</f>
        <v/>
      </c>
      <c r="D47" s="32" t="str">
        <f>IF($E47="","",VLOOKUP($E47,'[2]Prep Sorteo'!$A$7:$M$70,11,FALSE))</f>
        <v/>
      </c>
      <c r="E47" s="33"/>
      <c r="F47" s="48" t="str">
        <f>IF(ISBLANK($E47),"Bye",IF(VLOOKUP($E47,'[2]Prep Sorteo'!$A$7:$M$70,2,FALSE)="ZZZ","",CONCATENATE(VLOOKUP($E47,'[2]Prep Sorteo'!$A$7:$M$70,2,FALSE),", ",VLOOKUP($E47,'[2]Prep Sorteo'!$A$7:$M$70,3,FALSE))))</f>
        <v>Bye</v>
      </c>
      <c r="G47" s="46"/>
      <c r="H47" s="45"/>
      <c r="I47" s="56"/>
      <c r="J47" s="45"/>
      <c r="K47" s="57"/>
      <c r="L47" s="45"/>
      <c r="M47" s="56"/>
      <c r="N47" s="61"/>
      <c r="O47" s="61"/>
      <c r="P47" s="38" t="str">
        <f>IF($E47="","",VLOOKUP($E47,'[2]Prep Sorteo'!$A$7:$M$71,10,FALSE))</f>
        <v/>
      </c>
      <c r="Q47" s="38" t="e">
        <f ca="1">jugador($F47)</f>
        <v>#NAME?</v>
      </c>
    </row>
    <row r="48" spans="1:29" s="37" customFormat="1" ht="9.75" customHeight="1">
      <c r="A48" s="39"/>
      <c r="B48" s="40"/>
      <c r="C48" s="41"/>
      <c r="D48" s="41"/>
      <c r="E48" s="42"/>
      <c r="F48" s="50"/>
      <c r="G48" s="46"/>
      <c r="H48" s="45"/>
      <c r="I48" s="51"/>
      <c r="J48" s="45"/>
      <c r="K48" s="44" t="s">
        <v>28</v>
      </c>
      <c r="L48" s="45" t="e">
        <f ca="1">IF(K48=I44,J44,J52)</f>
        <v>#NAME?</v>
      </c>
      <c r="M48" s="56"/>
      <c r="N48" s="61"/>
      <c r="O48" s="61"/>
      <c r="P48" s="47"/>
      <c r="Q48" s="61"/>
    </row>
    <row r="49" spans="1:17" s="37" customFormat="1" ht="9.75" customHeight="1">
      <c r="A49" s="39">
        <v>21</v>
      </c>
      <c r="B49" s="31">
        <f>IF($E49="","",VLOOKUP($E49,'[2]Prep Sorteo'!$A$7:$M$70,4,FALSE))</f>
        <v>5973301</v>
      </c>
      <c r="C49" s="32">
        <f>IF($E49="","",VLOOKUP($E49,'[2]Prep Sorteo'!$A$7:$M$70,9,FALSE))</f>
        <v>15306</v>
      </c>
      <c r="D49" s="32">
        <f>IF($E49="","",VLOOKUP($E49,'[2]Prep Sorteo'!$A$7:$M$70,11,FALSE))</f>
        <v>0</v>
      </c>
      <c r="E49" s="33">
        <v>11</v>
      </c>
      <c r="F49" s="34" t="str">
        <f>IF(ISBLANK($E49),"Bye",IF(VLOOKUP($E49,'[2]Prep Sorteo'!$A$7:$M$70,2,FALSE)="ZZZ","",CONCATENATE(VLOOKUP($E49,'[2]Prep Sorteo'!$A$7:$M$70,2,FALSE),", ",VLOOKUP($E49,'[2]Prep Sorteo'!$A$7:$M$70,3,FALSE))))</f>
        <v>REYNES MORELL, ADRIA</v>
      </c>
      <c r="G49" s="46"/>
      <c r="H49" s="45"/>
      <c r="I49" s="56"/>
      <c r="J49" s="45"/>
      <c r="K49" s="49" t="s">
        <v>60</v>
      </c>
      <c r="L49" s="45"/>
      <c r="M49" s="56"/>
      <c r="N49" s="61"/>
      <c r="O49" s="61"/>
      <c r="P49" s="38">
        <f>IF($E49="","",VLOOKUP($E49,'[2]Prep Sorteo'!$A$7:$M$71,10,FALSE))</f>
        <v>3</v>
      </c>
      <c r="Q49" s="38" t="e">
        <f ca="1">jugador($F49)</f>
        <v>#NAME?</v>
      </c>
    </row>
    <row r="50" spans="1:17" s="37" customFormat="1" ht="9.75" customHeight="1">
      <c r="A50" s="39"/>
      <c r="B50" s="40"/>
      <c r="C50" s="41"/>
      <c r="D50" s="41"/>
      <c r="E50" s="42"/>
      <c r="F50" s="43"/>
      <c r="G50" s="52" t="s">
        <v>21</v>
      </c>
      <c r="H50" s="45" t="e">
        <f ca="1">IF(G50=Q49,B49,B51)</f>
        <v>#NAME?</v>
      </c>
      <c r="I50" s="56"/>
      <c r="J50" s="45"/>
      <c r="K50" s="56"/>
      <c r="L50" s="45"/>
      <c r="M50" s="56"/>
      <c r="N50" s="61"/>
      <c r="O50" s="61"/>
      <c r="P50" s="47"/>
      <c r="Q50" s="61"/>
    </row>
    <row r="51" spans="1:17" s="37" customFormat="1" ht="9.75" customHeight="1">
      <c r="A51" s="39">
        <v>22</v>
      </c>
      <c r="B51" s="31" t="str">
        <f>IF($E51="","",VLOOKUP($E51,'[2]Prep Sorteo'!$A$7:$M$70,4,FALSE))</f>
        <v/>
      </c>
      <c r="C51" s="32" t="str">
        <f>IF($E51="","",VLOOKUP($E51,'[2]Prep Sorteo'!$A$7:$M$70,9,FALSE))</f>
        <v/>
      </c>
      <c r="D51" s="32" t="str">
        <f>IF($E51="","",VLOOKUP($E51,'[2]Prep Sorteo'!$A$7:$M$70,11,FALSE))</f>
        <v/>
      </c>
      <c r="E51" s="33"/>
      <c r="F51" s="48" t="str">
        <f>IF(ISBLANK($E51),"Bye",IF(VLOOKUP($E51,'[2]Prep Sorteo'!$A$7:$M$70,2,FALSE)="ZZZ","",CONCATENATE(VLOOKUP($E51,'[2]Prep Sorteo'!$A$7:$M$70,2,FALSE),", ",VLOOKUP($E51,'[2]Prep Sorteo'!$A$7:$M$70,3,FALSE))))</f>
        <v>Bye</v>
      </c>
      <c r="G51" s="49"/>
      <c r="H51" s="45"/>
      <c r="I51" s="53" t="str">
        <f>I44</f>
        <v>HIDALGO J.</v>
      </c>
      <c r="J51" s="45"/>
      <c r="K51" s="56"/>
      <c r="L51" s="45"/>
      <c r="M51" s="56"/>
      <c r="N51" s="61"/>
      <c r="O51" s="61"/>
      <c r="P51" s="38" t="str">
        <f>IF($E51="","",VLOOKUP($E51,'[2]Prep Sorteo'!$A$7:$M$71,10,FALSE))</f>
        <v/>
      </c>
      <c r="Q51" s="38" t="e">
        <f ca="1">jugador($F51)</f>
        <v>#NAME?</v>
      </c>
    </row>
    <row r="52" spans="1:17" s="37" customFormat="1" ht="9.75" customHeight="1">
      <c r="A52" s="39"/>
      <c r="B52" s="40"/>
      <c r="C52" s="41"/>
      <c r="D52" s="41"/>
      <c r="E52" s="42"/>
      <c r="F52" s="50"/>
      <c r="G52" s="51"/>
      <c r="H52" s="45"/>
      <c r="I52" s="67" t="s">
        <v>28</v>
      </c>
      <c r="J52" s="45" t="e">
        <f ca="1">IF(I52=G50,H50,H54)</f>
        <v>#NAME?</v>
      </c>
      <c r="K52" s="56"/>
      <c r="L52" s="45"/>
      <c r="M52" s="56"/>
      <c r="N52" s="61"/>
      <c r="O52" s="61"/>
      <c r="P52" s="47"/>
      <c r="Q52" s="61"/>
    </row>
    <row r="53" spans="1:17" s="37" customFormat="1" ht="9.75" customHeight="1">
      <c r="A53" s="39">
        <v>23</v>
      </c>
      <c r="B53" s="31" t="str">
        <f>IF($E53="","",VLOOKUP($E53,'[2]Prep Sorteo'!$A$7:$M$70,4,FALSE))</f>
        <v/>
      </c>
      <c r="C53" s="32" t="str">
        <f>IF($E53="","",VLOOKUP($E53,'[2]Prep Sorteo'!$A$7:$M$70,9,FALSE))</f>
        <v/>
      </c>
      <c r="D53" s="32" t="str">
        <f>IF($E53="","",VLOOKUP($E53,'[2]Prep Sorteo'!$A$7:$M$70,11,FALSE))</f>
        <v/>
      </c>
      <c r="E53" s="33"/>
      <c r="F53" s="34" t="str">
        <f>IF(ISBLANK($E53),"Bye",IF(VLOOKUP($E53,'[2]Prep Sorteo'!$A$7:$M$70,2,FALSE)="ZZZ","",CONCATENATE(VLOOKUP($E53,'[2]Prep Sorteo'!$A$7:$M$70,2,FALSE),", ",VLOOKUP($E53,'[2]Prep Sorteo'!$A$7:$M$70,3,FALSE))))</f>
        <v>Bye</v>
      </c>
      <c r="G53" s="53" t="str">
        <f>G50</f>
        <v>REYNES A.</v>
      </c>
      <c r="H53" s="45"/>
      <c r="I53" s="57" t="s">
        <v>57</v>
      </c>
      <c r="J53" s="45"/>
      <c r="K53" s="56"/>
      <c r="L53" s="45"/>
      <c r="M53" s="56"/>
      <c r="N53" s="61"/>
      <c r="O53" s="61"/>
      <c r="P53" s="38" t="str">
        <f>IF($E53="","",VLOOKUP($E53,'[2]Prep Sorteo'!$A$7:$M$71,10,FALSE))</f>
        <v/>
      </c>
      <c r="Q53" s="38" t="e">
        <f ca="1">jugador($F53)</f>
        <v>#NAME?</v>
      </c>
    </row>
    <row r="54" spans="1:17" s="37" customFormat="1" ht="9.75" customHeight="1">
      <c r="A54" s="39"/>
      <c r="B54" s="40"/>
      <c r="C54" s="41"/>
      <c r="D54" s="41"/>
      <c r="E54" s="42"/>
      <c r="F54" s="43"/>
      <c r="G54" s="67" t="s">
        <v>28</v>
      </c>
      <c r="H54" s="45" t="e">
        <f ca="1">IF(G54=Q53,B53,B55)</f>
        <v>#NAME?</v>
      </c>
      <c r="I54" s="58"/>
      <c r="J54" s="45"/>
      <c r="K54" s="56"/>
      <c r="L54" s="45"/>
      <c r="M54" s="56"/>
      <c r="N54" s="61"/>
      <c r="O54" s="61"/>
      <c r="P54" s="47"/>
      <c r="Q54" s="61"/>
    </row>
    <row r="55" spans="1:17" s="37" customFormat="1" ht="9.75" customHeight="1">
      <c r="A55" s="30">
        <v>24</v>
      </c>
      <c r="B55" s="31">
        <f>IF($E55="","",VLOOKUP($E55,'[2]Prep Sorteo'!$A$7:$M$70,4,FALSE))</f>
        <v>5966596</v>
      </c>
      <c r="C55" s="32">
        <f>IF($E55="","",VLOOKUP($E55,'[2]Prep Sorteo'!$A$7:$M$70,9,FALSE))</f>
        <v>7112</v>
      </c>
      <c r="D55" s="32">
        <f>IF($E55="","",VLOOKUP($E55,'[2]Prep Sorteo'!$A$7:$M$70,11,FALSE))</f>
        <v>0</v>
      </c>
      <c r="E55" s="33">
        <v>3</v>
      </c>
      <c r="F55" s="48" t="str">
        <f>IF(ISBLANK($E55),"Bye",IF(VLOOKUP($E55,'[2]Prep Sorteo'!$A$7:$M$70,2,FALSE)="ZZZ","",CONCATENATE(VLOOKUP($E55,'[2]Prep Sorteo'!$A$7:$M$70,2,FALSE),", ",VLOOKUP($E55,'[2]Prep Sorteo'!$A$7:$M$70,3,FALSE))))</f>
        <v>PUJADAS GARCIAS, JOAN</v>
      </c>
      <c r="G55" s="46"/>
      <c r="H55" s="45"/>
      <c r="I55" s="57"/>
      <c r="J55" s="45"/>
      <c r="K55" s="56"/>
      <c r="L55" s="45"/>
      <c r="M55" s="53" t="str">
        <f>M24</f>
        <v>GARAVI R.</v>
      </c>
      <c r="N55" s="61"/>
      <c r="O55" s="61"/>
      <c r="P55" s="38">
        <f>IF($E55="","",VLOOKUP($E55,'[2]Prep Sorteo'!$A$7:$M$71,10,FALSE))</f>
        <v>30</v>
      </c>
      <c r="Q55" s="38" t="e">
        <f ca="1">jugador($F55)</f>
        <v>#NAME?</v>
      </c>
    </row>
    <row r="56" spans="1:17" s="37" customFormat="1" ht="9.75" customHeight="1">
      <c r="A56" s="39"/>
      <c r="B56" s="40"/>
      <c r="C56" s="41"/>
      <c r="D56" s="41"/>
      <c r="E56" s="59"/>
      <c r="F56" s="50"/>
      <c r="G56" s="46"/>
      <c r="H56" s="45"/>
      <c r="I56" s="57"/>
      <c r="J56" s="45"/>
      <c r="K56" s="51"/>
      <c r="L56" s="45"/>
      <c r="M56" s="67" t="s">
        <v>31</v>
      </c>
      <c r="N56" s="60" t="e">
        <f ca="1">IF(M56=K48,L48,L64)</f>
        <v>#NAME?</v>
      </c>
      <c r="O56" s="61"/>
      <c r="P56" s="62"/>
      <c r="Q56" s="61"/>
    </row>
    <row r="57" spans="1:17" s="37" customFormat="1" ht="9.75" customHeight="1">
      <c r="A57" s="39">
        <v>25</v>
      </c>
      <c r="B57" s="31">
        <f>IF($E57="","",VLOOKUP($E57,'[2]Prep Sorteo'!$A$7:$M$70,4,FALSE))</f>
        <v>5994828</v>
      </c>
      <c r="C57" s="32">
        <f>IF($E57="","",VLOOKUP($E57,'[2]Prep Sorteo'!$A$7:$M$70,9,FALSE))</f>
        <v>12632</v>
      </c>
      <c r="D57" s="32">
        <f>IF($E57="","",VLOOKUP($E57,'[2]Prep Sorteo'!$A$7:$M$70,11,FALSE))</f>
        <v>0</v>
      </c>
      <c r="E57" s="33">
        <v>8</v>
      </c>
      <c r="F57" s="34" t="str">
        <f>IF(ISBLANK($E57),"Bye",IF(VLOOKUP($E57,'[2]Prep Sorteo'!$A$7:$M$70,2,FALSE)="ZZZ","",CONCATENATE(VLOOKUP($E57,'[2]Prep Sorteo'!$A$7:$M$70,2,FALSE),", ",VLOOKUP($E57,'[2]Prep Sorteo'!$A$7:$M$70,3,FALSE))))</f>
        <v>GOMILA SANCHEZ, SION</v>
      </c>
      <c r="G57" s="46"/>
      <c r="H57" s="45"/>
      <c r="I57" s="57"/>
      <c r="J57" s="45"/>
      <c r="K57" s="56"/>
      <c r="L57" s="45"/>
      <c r="M57" s="46" t="s">
        <v>74</v>
      </c>
      <c r="P57" s="38">
        <f>IF($E57="","",VLOOKUP($E57,'[2]Prep Sorteo'!$A$7:$M$71,10,FALSE))</f>
        <v>7</v>
      </c>
      <c r="Q57" s="38" t="e">
        <f ca="1">jugador($F57)</f>
        <v>#NAME?</v>
      </c>
    </row>
    <row r="58" spans="1:17" s="37" customFormat="1" ht="9.75" customHeight="1">
      <c r="A58" s="39"/>
      <c r="B58" s="40"/>
      <c r="C58" s="41"/>
      <c r="D58" s="41"/>
      <c r="E58" s="42"/>
      <c r="F58" s="43"/>
      <c r="G58" s="52" t="s">
        <v>29</v>
      </c>
      <c r="H58" s="45" t="e">
        <f ca="1">IF(G58=Q57,B57,B59)</f>
        <v>#NAME?</v>
      </c>
      <c r="I58" s="57"/>
      <c r="J58" s="45"/>
      <c r="K58" s="56"/>
      <c r="L58" s="45"/>
      <c r="M58" s="46"/>
      <c r="P58" s="47"/>
      <c r="Q58" s="61"/>
    </row>
    <row r="59" spans="1:17" s="37" customFormat="1" ht="9.75" customHeight="1">
      <c r="A59" s="39">
        <v>26</v>
      </c>
      <c r="B59" s="31" t="str">
        <f>IF($E59="","",VLOOKUP($E59,'[2]Prep Sorteo'!$A$7:$M$70,4,FALSE))</f>
        <v/>
      </c>
      <c r="C59" s="32" t="str">
        <f>IF($E59="","",VLOOKUP($E59,'[2]Prep Sorteo'!$A$7:$M$70,9,FALSE))</f>
        <v/>
      </c>
      <c r="D59" s="32" t="str">
        <f>IF($E59="","",VLOOKUP($E59,'[2]Prep Sorteo'!$A$7:$M$70,11,FALSE))</f>
        <v/>
      </c>
      <c r="E59" s="33"/>
      <c r="F59" s="48" t="str">
        <f>IF(ISBLANK($E59),"Bye",IF(VLOOKUP($E59,'[2]Prep Sorteo'!$A$7:$M$70,2,FALSE)="ZZZ","",CONCATENATE(VLOOKUP($E59,'[2]Prep Sorteo'!$A$7:$M$70,2,FALSE),", ",VLOOKUP($E59,'[2]Prep Sorteo'!$A$7:$M$70,3,FALSE))))</f>
        <v>Bye</v>
      </c>
      <c r="G59" s="49"/>
      <c r="H59" s="45"/>
      <c r="I59" s="57"/>
      <c r="J59" s="45"/>
      <c r="K59" s="56"/>
      <c r="L59" s="45"/>
      <c r="M59" s="46"/>
      <c r="P59" s="38" t="str">
        <f>IF($E59="","",VLOOKUP($E59,'[2]Prep Sorteo'!$A$7:$M$71,10,FALSE))</f>
        <v/>
      </c>
      <c r="Q59" s="38" t="e">
        <f ca="1">jugador($F59)</f>
        <v>#NAME?</v>
      </c>
    </row>
    <row r="60" spans="1:17" s="37" customFormat="1" ht="9.75" customHeight="1">
      <c r="A60" s="39"/>
      <c r="B60" s="40"/>
      <c r="C60" s="41"/>
      <c r="D60" s="41"/>
      <c r="E60" s="42"/>
      <c r="F60" s="50"/>
      <c r="G60" s="51"/>
      <c r="H60" s="45"/>
      <c r="I60" s="52" t="s">
        <v>29</v>
      </c>
      <c r="J60" s="45" t="e">
        <f ca="1">IF(I60=G58,H58,H62)</f>
        <v>#NAME?</v>
      </c>
      <c r="K60" s="56"/>
      <c r="L60" s="45"/>
      <c r="M60" s="46"/>
      <c r="P60" s="47"/>
      <c r="Q60" s="61"/>
    </row>
    <row r="61" spans="1:17" s="37" customFormat="1" ht="9.75" customHeight="1">
      <c r="A61" s="39">
        <v>27</v>
      </c>
      <c r="B61" s="31">
        <f>IF($E61="","",VLOOKUP($E61,'[2]Prep Sorteo'!$A$7:$M$70,4,FALSE))</f>
        <v>5942885</v>
      </c>
      <c r="C61" s="32">
        <f>IF($E61="","",VLOOKUP($E61,'[2]Prep Sorteo'!$A$7:$M$70,9,FALSE))</f>
        <v>17941</v>
      </c>
      <c r="D61" s="32" t="str">
        <f>IF($E61="","",VLOOKUP($E61,'[2]Prep Sorteo'!$A$7:$M$70,11,FALSE))</f>
        <v>WC</v>
      </c>
      <c r="E61" s="33">
        <v>15</v>
      </c>
      <c r="F61" s="34" t="str">
        <f>IF(ISBLANK($E61),"Bye",IF(VLOOKUP($E61,'[2]Prep Sorteo'!$A$7:$M$70,2,FALSE)="ZZZ","",CONCATENATE(VLOOKUP($E61,'[2]Prep Sorteo'!$A$7:$M$70,2,FALSE),", ",VLOOKUP($E61,'[2]Prep Sorteo'!$A$7:$M$70,3,FALSE))))</f>
        <v>MESQUIDA ROSSELLO, MARTI</v>
      </c>
      <c r="G61" s="53" t="str">
        <f>G58</f>
        <v>GOMILA S.</v>
      </c>
      <c r="H61" s="45"/>
      <c r="I61" s="49" t="s">
        <v>61</v>
      </c>
      <c r="J61" s="45"/>
      <c r="K61" s="56"/>
      <c r="L61" s="45"/>
      <c r="M61" s="46"/>
      <c r="P61" s="38">
        <f>IF($E61="","",VLOOKUP($E61,'[2]Prep Sorteo'!$A$7:$M$71,10,FALSE))</f>
        <v>1</v>
      </c>
      <c r="Q61" s="38" t="e">
        <f ca="1">jugador($F61)</f>
        <v>#NAME?</v>
      </c>
    </row>
    <row r="62" spans="1:17" s="37" customFormat="1" ht="9.75" customHeight="1">
      <c r="A62" s="39"/>
      <c r="B62" s="54"/>
      <c r="C62" s="41"/>
      <c r="D62" s="41"/>
      <c r="E62" s="42"/>
      <c r="F62" s="43"/>
      <c r="G62" s="55" t="s">
        <v>30</v>
      </c>
      <c r="H62" s="45" t="e">
        <f ca="1">IF(G62=Q61,B61,B63)</f>
        <v>#NAME?</v>
      </c>
      <c r="I62" s="51"/>
      <c r="J62" s="45"/>
      <c r="K62" s="56"/>
      <c r="L62" s="45"/>
      <c r="M62" s="46"/>
      <c r="P62" s="47"/>
      <c r="Q62" s="61"/>
    </row>
    <row r="63" spans="1:17" s="37" customFormat="1" ht="9.75" customHeight="1">
      <c r="A63" s="39">
        <v>28</v>
      </c>
      <c r="B63" s="31" t="str">
        <f>IF($E63="","",VLOOKUP($E63,'[2]Prep Sorteo'!$A$7:$M$70,4,FALSE))</f>
        <v/>
      </c>
      <c r="C63" s="32" t="str">
        <f>IF($E63="","",VLOOKUP($E63,'[2]Prep Sorteo'!$A$7:$M$70,9,FALSE))</f>
        <v/>
      </c>
      <c r="D63" s="32" t="str">
        <f>IF($E63="","",VLOOKUP($E63,'[2]Prep Sorteo'!$A$7:$M$70,11,FALSE))</f>
        <v/>
      </c>
      <c r="E63" s="33"/>
      <c r="F63" s="48" t="str">
        <f>IF(ISBLANK($E63),"Bye",IF(VLOOKUP($E63,'[2]Prep Sorteo'!$A$7:$M$70,2,FALSE)="ZZZ","",CONCATENATE(VLOOKUP($E63,'[2]Prep Sorteo'!$A$7:$M$70,2,FALSE),", ",VLOOKUP($E63,'[2]Prep Sorteo'!$A$7:$M$70,3,FALSE))))</f>
        <v>Bye</v>
      </c>
      <c r="G63" s="46"/>
      <c r="H63" s="45"/>
      <c r="I63" s="56"/>
      <c r="J63" s="45"/>
      <c r="K63" s="53" t="str">
        <f>K48</f>
        <v>PUJADAS J.</v>
      </c>
      <c r="L63" s="45"/>
      <c r="M63" s="46"/>
      <c r="P63" s="38" t="str">
        <f>IF($E63="","",VLOOKUP($E63,'[2]Prep Sorteo'!$A$7:$M$71,10,FALSE))</f>
        <v/>
      </c>
      <c r="Q63" s="38" t="e">
        <f ca="1">jugador($F63)</f>
        <v>#NAME?</v>
      </c>
    </row>
    <row r="64" spans="1:17" s="37" customFormat="1" ht="9.75" customHeight="1">
      <c r="A64" s="39"/>
      <c r="B64" s="40"/>
      <c r="C64" s="41"/>
      <c r="D64" s="41"/>
      <c r="E64" s="42"/>
      <c r="F64" s="50"/>
      <c r="G64" s="46"/>
      <c r="H64" s="45"/>
      <c r="I64" s="51"/>
      <c r="J64" s="45"/>
      <c r="K64" s="67" t="s">
        <v>31</v>
      </c>
      <c r="L64" s="45" t="e">
        <f ca="1">IF(K64=I60,J60,J68)</f>
        <v>#NAME?</v>
      </c>
      <c r="M64" s="46"/>
      <c r="P64" s="47"/>
      <c r="Q64" s="61"/>
    </row>
    <row r="65" spans="1:17" s="37" customFormat="1" ht="9.75" customHeight="1">
      <c r="A65" s="39">
        <v>29</v>
      </c>
      <c r="B65" s="31">
        <f>IF($E65="","",VLOOKUP($E65,'[2]Prep Sorteo'!$A$7:$M$70,4,FALSE))</f>
        <v>5994802</v>
      </c>
      <c r="C65" s="32">
        <f>IF($E65="","",VLOOKUP($E65,'[2]Prep Sorteo'!$A$7:$M$70,9,FALSE))</f>
        <v>16208</v>
      </c>
      <c r="D65" s="32" t="str">
        <f>IF($E65="","",VLOOKUP($E65,'[2]Prep Sorteo'!$A$7:$M$70,11,FALSE))</f>
        <v>WC</v>
      </c>
      <c r="E65" s="33">
        <v>12</v>
      </c>
      <c r="F65" s="34" t="str">
        <f>IF(ISBLANK($E65),"Bye",IF(VLOOKUP($E65,'[2]Prep Sorteo'!$A$7:$M$70,2,FALSE)="ZZZ","",CONCATENATE(VLOOKUP($E65,'[2]Prep Sorteo'!$A$7:$M$70,2,FALSE),", ",VLOOKUP($E65,'[2]Prep Sorteo'!$A$7:$M$70,3,FALSE))))</f>
        <v>CALAFAT ESPIN, ALBERTO</v>
      </c>
      <c r="G65" s="46"/>
      <c r="H65" s="45"/>
      <c r="I65" s="56"/>
      <c r="J65" s="45"/>
      <c r="K65" s="57" t="s">
        <v>64</v>
      </c>
      <c r="L65" s="57"/>
      <c r="M65" s="46"/>
      <c r="P65" s="38">
        <f>IF($E65="","",VLOOKUP($E65,'[2]Prep Sorteo'!$A$7:$M$71,10,FALSE))</f>
        <v>2</v>
      </c>
      <c r="Q65" s="38" t="e">
        <f ca="1">jugador($F65)</f>
        <v>#NAME?</v>
      </c>
    </row>
    <row r="66" spans="1:17" s="37" customFormat="1" ht="9.75" customHeight="1">
      <c r="A66" s="39"/>
      <c r="B66" s="40"/>
      <c r="C66" s="41"/>
      <c r="D66" s="41"/>
      <c r="E66" s="42"/>
      <c r="F66" s="43"/>
      <c r="G66" s="150" t="s">
        <v>62</v>
      </c>
      <c r="H66" s="45" t="e">
        <f ca="1">IF(G66=Q65,B65,B67)</f>
        <v>#NAME?</v>
      </c>
      <c r="I66" s="56"/>
      <c r="J66" s="45"/>
      <c r="K66" s="57"/>
      <c r="L66" s="57"/>
      <c r="M66" s="46"/>
      <c r="P66" s="47"/>
      <c r="Q66" s="61"/>
    </row>
    <row r="67" spans="1:17" s="37" customFormat="1" ht="9.75" customHeight="1">
      <c r="A67" s="39">
        <v>30</v>
      </c>
      <c r="B67" s="31">
        <f>IF($E67="","",VLOOKUP($E67,'[2]Prep Sorteo'!$A$7:$M$70,4,FALSE))</f>
        <v>5973400</v>
      </c>
      <c r="C67" s="32">
        <f>IF($E67="","",VLOOKUP($E67,'[2]Prep Sorteo'!$A$7:$M$70,9,FALSE))</f>
        <v>17941</v>
      </c>
      <c r="D67" s="32">
        <f>IF($E67="","",VLOOKUP($E67,'[2]Prep Sorteo'!$A$7:$M$70,11,FALSE))</f>
        <v>0</v>
      </c>
      <c r="E67" s="33">
        <v>16</v>
      </c>
      <c r="F67" s="48" t="str">
        <f>IF(ISBLANK($E67),"Bye",IF(VLOOKUP($E67,'[2]Prep Sorteo'!$A$7:$M$70,2,FALSE)="ZZZ","",CONCATENATE(VLOOKUP($E67,'[2]Prep Sorteo'!$A$7:$M$70,2,FALSE),", ",VLOOKUP($E67,'[2]Prep Sorteo'!$A$7:$M$70,3,FALSE))))</f>
        <v>SANCHEZ ESCALAS, JOAN MIQUE</v>
      </c>
      <c r="G67" s="49" t="s">
        <v>52</v>
      </c>
      <c r="H67" s="45"/>
      <c r="I67" s="53" t="str">
        <f>I60</f>
        <v>GOMILA S.</v>
      </c>
      <c r="J67" s="45"/>
      <c r="K67" s="57"/>
      <c r="L67" s="57"/>
      <c r="M67" s="46"/>
      <c r="P67" s="38">
        <f>IF($E67="","",VLOOKUP($E67,'[2]Prep Sorteo'!$A$7:$M$71,10,FALSE))</f>
        <v>1</v>
      </c>
      <c r="Q67" s="38" t="e">
        <f ca="1">jugador($F67)</f>
        <v>#NAME?</v>
      </c>
    </row>
    <row r="68" spans="1:17" s="37" customFormat="1" ht="9.75" customHeight="1">
      <c r="A68" s="39"/>
      <c r="B68" s="40"/>
      <c r="C68" s="41"/>
      <c r="D68" s="41"/>
      <c r="E68" s="42"/>
      <c r="F68" s="50"/>
      <c r="G68" s="51"/>
      <c r="H68" s="45"/>
      <c r="I68" s="67" t="s">
        <v>31</v>
      </c>
      <c r="J68" s="45" t="e">
        <f ca="1">IF(I68=G66,H66,H70)</f>
        <v>#NAME?</v>
      </c>
      <c r="K68" s="57"/>
      <c r="L68" s="57"/>
      <c r="M68" s="46"/>
      <c r="P68" s="47"/>
      <c r="Q68" s="61"/>
    </row>
    <row r="69" spans="1:17" s="37" customFormat="1" ht="9.75" customHeight="1">
      <c r="A69" s="39">
        <v>31</v>
      </c>
      <c r="B69" s="31" t="str">
        <f>IF($E69="","",VLOOKUP($E69,'[2]Prep Sorteo'!$A$7:$M$70,4,FALSE))</f>
        <v/>
      </c>
      <c r="C69" s="32" t="str">
        <f>IF($E69="","",VLOOKUP($E69,'[2]Prep Sorteo'!$A$7:$M$70,9,FALSE))</f>
        <v/>
      </c>
      <c r="D69" s="32" t="str">
        <f>IF($E69="","",VLOOKUP($E69,'[2]Prep Sorteo'!$A$7:$M$70,11,FALSE))</f>
        <v/>
      </c>
      <c r="E69" s="33"/>
      <c r="F69" s="34" t="str">
        <f>IF(ISBLANK($E69),"Bye",IF(VLOOKUP($E69,'[2]Prep Sorteo'!$A$7:$M$70,2,FALSE)="ZZZ","",CONCATENATE(VLOOKUP($E69,'[2]Prep Sorteo'!$A$7:$M$70,2,FALSE),", ",VLOOKUP($E69,'[2]Prep Sorteo'!$A$7:$M$70,3,FALSE))))</f>
        <v>Bye</v>
      </c>
      <c r="G69" s="53" t="str">
        <f>G66</f>
        <v>CALAFAT A.</v>
      </c>
      <c r="H69" s="45"/>
      <c r="I69" s="57" t="s">
        <v>63</v>
      </c>
      <c r="J69" s="57"/>
      <c r="K69" s="57"/>
      <c r="L69" s="57"/>
      <c r="M69" s="46"/>
      <c r="P69" s="38" t="str">
        <f>IF($E69="","",VLOOKUP($E69,'[2]Prep Sorteo'!$A$7:$M$71,10,FALSE))</f>
        <v/>
      </c>
      <c r="Q69" s="38" t="e">
        <f ca="1">jugador($F69)</f>
        <v>#NAME?</v>
      </c>
    </row>
    <row r="70" spans="1:17" s="37" customFormat="1" ht="9.75" customHeight="1">
      <c r="A70" s="39"/>
      <c r="B70" s="40"/>
      <c r="C70" s="41"/>
      <c r="D70" s="41"/>
      <c r="E70" s="42"/>
      <c r="F70" s="43"/>
      <c r="G70" s="67" t="s">
        <v>31</v>
      </c>
      <c r="H70" s="45" t="e">
        <f ca="1">IF(G70=Q69,B69,B71)</f>
        <v>#NAME?</v>
      </c>
      <c r="I70" s="58"/>
      <c r="J70" s="58"/>
      <c r="K70" s="57"/>
      <c r="L70" s="57"/>
      <c r="M70" s="46"/>
      <c r="P70" s="47"/>
      <c r="Q70" s="61"/>
    </row>
    <row r="71" spans="1:17" s="37" customFormat="1" ht="9.75" customHeight="1">
      <c r="A71" s="30">
        <v>32</v>
      </c>
      <c r="B71" s="31">
        <f>IF($E71="","",VLOOKUP($E71,'[2]Prep Sorteo'!$A$7:$M$70,4,FALSE))</f>
        <v>5927887</v>
      </c>
      <c r="C71" s="32">
        <f>IF($E71="","",VLOOKUP($E71,'[2]Prep Sorteo'!$A$7:$M$70,9,FALSE))</f>
        <v>5452</v>
      </c>
      <c r="D71" s="32">
        <f>IF($E71="","",VLOOKUP($E71,'[2]Prep Sorteo'!$A$7:$M$70,11,FALSE))</f>
        <v>0</v>
      </c>
      <c r="E71" s="33">
        <v>2</v>
      </c>
      <c r="F71" s="48" t="str">
        <f>IF(ISBLANK($E71),"Bye",IF(VLOOKUP($E71,'[2]Prep Sorteo'!$A$7:$M$70,2,FALSE)="ZZZ","",CONCATENATE(VLOOKUP($E71,'[2]Prep Sorteo'!$A$7:$M$70,2,FALSE),", ",VLOOKUP($E71,'[2]Prep Sorteo'!$A$7:$M$70,3,FALSE))))</f>
        <v>VACAS OLIVER, BIEL</v>
      </c>
      <c r="G71" s="46"/>
      <c r="H71" s="46"/>
      <c r="I71" s="57"/>
      <c r="J71" s="57"/>
      <c r="K71" s="57"/>
      <c r="L71" s="57"/>
      <c r="M71" s="46"/>
      <c r="P71" s="38">
        <f>IF($E71="","",VLOOKUP($E71,'[2]Prep Sorteo'!$A$7:$M$71,10,FALSE))</f>
        <v>47</v>
      </c>
      <c r="Q71" s="38" t="e">
        <f ca="1">jugador($F71)</f>
        <v>#NAME?</v>
      </c>
    </row>
    <row r="72" spans="1:17" ht="9" customHeight="1" thickBot="1">
      <c r="A72" s="180" t="s">
        <v>32</v>
      </c>
      <c r="B72" s="180"/>
      <c r="C72" s="68"/>
      <c r="D72" s="68"/>
      <c r="E72" s="68"/>
      <c r="F72" s="68"/>
      <c r="G72" s="68"/>
      <c r="H72" s="68"/>
      <c r="I72" s="68"/>
      <c r="J72" s="68"/>
      <c r="K72" s="68"/>
      <c r="L72" s="68"/>
      <c r="M72" s="68"/>
      <c r="Q72" s="37"/>
    </row>
    <row r="73" spans="1:17" s="73" customFormat="1" ht="9" customHeight="1">
      <c r="A73" s="161" t="s">
        <v>33</v>
      </c>
      <c r="B73" s="162"/>
      <c r="C73" s="162"/>
      <c r="D73" s="163"/>
      <c r="E73" s="70" t="s">
        <v>34</v>
      </c>
      <c r="F73" s="71" t="s">
        <v>35</v>
      </c>
      <c r="G73" s="181" t="s">
        <v>36</v>
      </c>
      <c r="H73" s="182"/>
      <c r="I73" s="183"/>
      <c r="J73" s="72"/>
      <c r="K73" s="182" t="s">
        <v>37</v>
      </c>
      <c r="L73" s="182"/>
      <c r="M73" s="184"/>
    </row>
    <row r="74" spans="1:17" s="73" customFormat="1" ht="9" customHeight="1" thickBot="1">
      <c r="A74" s="185" t="s">
        <v>50</v>
      </c>
      <c r="B74" s="186"/>
      <c r="C74" s="186"/>
      <c r="D74" s="187"/>
      <c r="E74" s="74">
        <v>1</v>
      </c>
      <c r="F74" s="75" t="str">
        <f>F9</f>
        <v>GARAVI YEPEZ, RICARD ROD</v>
      </c>
      <c r="G74" s="164"/>
      <c r="H74" s="165"/>
      <c r="I74" s="166"/>
      <c r="J74" s="76"/>
      <c r="K74" s="165"/>
      <c r="L74" s="165"/>
      <c r="M74" s="167"/>
    </row>
    <row r="75" spans="1:17" s="73" customFormat="1" ht="9" customHeight="1">
      <c r="A75" s="174" t="s">
        <v>38</v>
      </c>
      <c r="B75" s="175"/>
      <c r="C75" s="175"/>
      <c r="D75" s="176"/>
      <c r="E75" s="77">
        <v>2</v>
      </c>
      <c r="F75" s="78" t="str">
        <f>F71</f>
        <v>VACAS OLIVER, BIEL</v>
      </c>
      <c r="G75" s="164"/>
      <c r="H75" s="165"/>
      <c r="I75" s="166"/>
      <c r="J75" s="76"/>
      <c r="K75" s="165"/>
      <c r="L75" s="165"/>
      <c r="M75" s="167"/>
    </row>
    <row r="76" spans="1:17" s="73" customFormat="1" ht="9" customHeight="1" thickBot="1">
      <c r="A76" s="177" t="s">
        <v>51</v>
      </c>
      <c r="B76" s="178"/>
      <c r="C76" s="178"/>
      <c r="D76" s="179"/>
      <c r="E76" s="77">
        <v>3</v>
      </c>
      <c r="F76" s="78" t="str">
        <f>IF(E25=3,F25,IF(E55=3,F55,""))</f>
        <v>PUJADAS GARCIAS, JOAN</v>
      </c>
      <c r="G76" s="164"/>
      <c r="H76" s="165"/>
      <c r="I76" s="166"/>
      <c r="J76" s="76"/>
      <c r="K76" s="165"/>
      <c r="L76" s="165"/>
      <c r="M76" s="167"/>
    </row>
    <row r="77" spans="1:17" s="73" customFormat="1" ht="9" customHeight="1">
      <c r="A77" s="161" t="s">
        <v>39</v>
      </c>
      <c r="B77" s="162"/>
      <c r="C77" s="162"/>
      <c r="D77" s="163"/>
      <c r="E77" s="77">
        <v>4</v>
      </c>
      <c r="F77" s="78" t="str">
        <f>IF(E25=4,F25,IF(E55=4,F55,""))</f>
        <v>VACAS OLIVER, SERGI</v>
      </c>
      <c r="G77" s="164"/>
      <c r="H77" s="165"/>
      <c r="I77" s="166"/>
      <c r="J77" s="76"/>
      <c r="K77" s="165"/>
      <c r="L77" s="165"/>
      <c r="M77" s="167"/>
    </row>
    <row r="78" spans="1:17" s="73" customFormat="1" ht="9" customHeight="1" thickBot="1">
      <c r="A78" s="171"/>
      <c r="B78" s="172"/>
      <c r="C78" s="172"/>
      <c r="D78" s="173"/>
      <c r="E78" s="79">
        <v>5</v>
      </c>
      <c r="F78" s="80" t="str">
        <f>IF(E23=5,F23,IF(E39=5,F39,IF(E41=5,F41,IF(E57=5,F57,""))))</f>
        <v/>
      </c>
      <c r="G78" s="164"/>
      <c r="H78" s="165"/>
      <c r="I78" s="166"/>
      <c r="J78" s="76"/>
      <c r="K78" s="165"/>
      <c r="L78" s="165"/>
      <c r="M78" s="167"/>
    </row>
    <row r="79" spans="1:17" s="73" customFormat="1" ht="9" customHeight="1">
      <c r="A79" s="161" t="s">
        <v>40</v>
      </c>
      <c r="B79" s="162"/>
      <c r="C79" s="162"/>
      <c r="D79" s="163"/>
      <c r="E79" s="79">
        <v>6</v>
      </c>
      <c r="F79" s="80" t="str">
        <f>IF(E23=6,F23,IF(E39=6,F39,IF(E41=6,F41,IF(E57=6,F57,""))))</f>
        <v>HIDALGO MASSANET, JORGE</v>
      </c>
      <c r="G79" s="164"/>
      <c r="H79" s="165"/>
      <c r="I79" s="166"/>
      <c r="J79" s="76"/>
      <c r="K79" s="165"/>
      <c r="L79" s="165"/>
      <c r="M79" s="167"/>
    </row>
    <row r="80" spans="1:17" s="73" customFormat="1" ht="9" customHeight="1">
      <c r="A80" s="168" t="str">
        <f>K6</f>
        <v>MARTIN CERDO FUENTENEBRO</v>
      </c>
      <c r="B80" s="169"/>
      <c r="C80" s="169"/>
      <c r="D80" s="170"/>
      <c r="E80" s="79">
        <v>7</v>
      </c>
      <c r="F80" s="80" t="str">
        <f>IF(E23=7,F23,IF(E39=7,F39,IF(E41=7,F41,IF(E57=7,F57,""))))</f>
        <v/>
      </c>
      <c r="G80" s="164"/>
      <c r="H80" s="165"/>
      <c r="I80" s="166"/>
      <c r="J80" s="76"/>
      <c r="K80" s="165"/>
      <c r="L80" s="165"/>
      <c r="M80" s="167"/>
    </row>
    <row r="81" spans="1:13" s="73" customFormat="1" ht="9" customHeight="1" thickBot="1">
      <c r="A81" s="152">
        <f>('[2]Prep Torneo'!$E$7)</f>
        <v>5796796</v>
      </c>
      <c r="B81" s="153"/>
      <c r="C81" s="153"/>
      <c r="D81" s="154"/>
      <c r="E81" s="81">
        <v>8</v>
      </c>
      <c r="F81" s="82" t="str">
        <f>IF(E23=8,F23,IF(E39=8,F39,IF(E41=8,F41,IF(E57=8,F57,""))))</f>
        <v>GOMILA SANCHEZ, SION</v>
      </c>
      <c r="G81" s="155"/>
      <c r="H81" s="156"/>
      <c r="I81" s="157"/>
      <c r="J81" s="83"/>
      <c r="K81" s="156"/>
      <c r="L81" s="156"/>
      <c r="M81" s="158"/>
    </row>
    <row r="82" spans="1:13" s="73" customFormat="1">
      <c r="B82" s="84" t="s">
        <v>41</v>
      </c>
      <c r="F82" s="85"/>
      <c r="G82" s="85"/>
      <c r="H82" s="85"/>
      <c r="I82" s="86"/>
      <c r="J82" s="86"/>
      <c r="K82" s="159" t="s">
        <v>42</v>
      </c>
      <c r="L82" s="159"/>
      <c r="M82" s="159"/>
    </row>
    <row r="83" spans="1:13" s="73" customFormat="1">
      <c r="F83" s="87" t="s">
        <v>43</v>
      </c>
      <c r="G83" s="160" t="s">
        <v>44</v>
      </c>
      <c r="H83" s="160"/>
      <c r="I83" s="160"/>
      <c r="J83" s="88"/>
      <c r="K83" s="85"/>
      <c r="L83" s="85"/>
      <c r="M83" s="86"/>
    </row>
  </sheetData>
  <sheetProtection password="CC8C" sheet="1" formatCells="0"/>
  <dataConsolidate/>
  <mergeCells count="36">
    <mergeCell ref="A6:E6"/>
    <mergeCell ref="A1:M1"/>
    <mergeCell ref="A2:M2"/>
    <mergeCell ref="A3:E3"/>
    <mergeCell ref="A4:E4"/>
    <mergeCell ref="A5:E5"/>
    <mergeCell ref="A72:B72"/>
    <mergeCell ref="A73:D73"/>
    <mergeCell ref="G73:I73"/>
    <mergeCell ref="K73:M73"/>
    <mergeCell ref="A74:D74"/>
    <mergeCell ref="G74:I74"/>
    <mergeCell ref="K74:M74"/>
    <mergeCell ref="A75:D75"/>
    <mergeCell ref="G75:I75"/>
    <mergeCell ref="K75:M75"/>
    <mergeCell ref="A76:D76"/>
    <mergeCell ref="G76:I76"/>
    <mergeCell ref="K76:M76"/>
    <mergeCell ref="A77:D77"/>
    <mergeCell ref="G77:I77"/>
    <mergeCell ref="K77:M77"/>
    <mergeCell ref="A78:D78"/>
    <mergeCell ref="G78:I78"/>
    <mergeCell ref="K78:M78"/>
    <mergeCell ref="A79:D79"/>
    <mergeCell ref="G79:I79"/>
    <mergeCell ref="K79:M79"/>
    <mergeCell ref="A80:D80"/>
    <mergeCell ref="G80:I80"/>
    <mergeCell ref="K80:M80"/>
    <mergeCell ref="A81:D81"/>
    <mergeCell ref="G81:I81"/>
    <mergeCell ref="K81:M81"/>
    <mergeCell ref="K82:M82"/>
    <mergeCell ref="G83:I83"/>
  </mergeCells>
  <phoneticPr fontId="26" type="noConversion"/>
  <conditionalFormatting sqref="A23 A39 A41 A57">
    <cfRule type="expression" dxfId="5" priority="2" stopIfTrue="1">
      <formula>$M$9=8</formula>
    </cfRule>
  </conditionalFormatting>
  <conditionalFormatting sqref="E78:F81">
    <cfRule type="expression" dxfId="4" priority="1" stopIfTrue="1">
      <formula>$M$9&lt;5</formula>
    </cfRule>
  </conditionalFormatting>
  <conditionalFormatting sqref="F9:F71 B9:D71">
    <cfRule type="expression" dxfId="3" priority="3" stopIfTrue="1">
      <formula>AND($E9&lt;=$M$9,$E9&gt;0,$P9&gt;0,$D9&lt;&gt;"LL",$D9&lt;&gt;"Alt")</formula>
    </cfRule>
  </conditionalFormatting>
  <conditionalFormatting sqref="E9 E11 E13 E15 E17 E19 E21 E23 E25 E27 E29 E31 E33 E35 E37 E39 E41 E43 E45 E47 E49 E51 E53 E55 E57 E59 E61 E63 E65 E67 E69 E71">
    <cfRule type="expression" dxfId="2" priority="4" stopIfTrue="1">
      <formula>AND($E9&lt;=$M$9,$P9&gt;0,$D9&lt;&gt;"LL",$D9&lt;&gt;"Alt")</formula>
    </cfRule>
  </conditionalFormatting>
  <dataValidations count="5">
    <dataValidation type="list" allowBlank="1" showInputMessage="1" showErrorMessage="1" sqref="G70 G10 G14 G18 G22 G26 G30 G34 G38 G42 G46 G50 G54 G58 G62 G66">
      <formula1>$Q9:$Q11</formula1>
    </dataValidation>
    <dataValidation type="list" allowBlank="1" showInputMessage="1" showErrorMessage="1" sqref="I12 I68 I60 I52 I44 I36 I28 I20">
      <formula1>$G13:$G14</formula1>
    </dataValidation>
    <dataValidation type="list" allowBlank="1" showInputMessage="1" showErrorMessage="1" sqref="M40">
      <formula1>$M$55:$M$56</formula1>
    </dataValidation>
    <dataValidation type="list" allowBlank="1" showInputMessage="1" showErrorMessage="1" sqref="M24 M56">
      <formula1>$K31:$K32</formula1>
    </dataValidation>
    <dataValidation type="list" allowBlank="1" showInputMessage="1" showErrorMessage="1" sqref="K16 K64 K48 K32">
      <formula1>$I19:$I20</formula1>
    </dataValidation>
  </dataValidations>
  <printOptions horizontalCentered="1" verticalCentered="1"/>
  <pageMargins left="0" right="0" top="0" bottom="0" header="0" footer="0"/>
  <pageSetup paperSize="9" scale="91" orientation="portrait" horizontalDpi="360" verticalDpi="200"/>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codeName="Hoja7" enableFormatConditionsCalculation="0">
    <pageSetUpPr fitToPage="1"/>
  </sheetPr>
  <dimension ref="A1:V51"/>
  <sheetViews>
    <sheetView showGridLines="0" showZeros="0" workbookViewId="0">
      <selection activeCell="S30" sqref="S30"/>
    </sheetView>
  </sheetViews>
  <sheetFormatPr baseColWidth="10" defaultColWidth="9.140625" defaultRowHeight="12.75"/>
  <cols>
    <col min="1" max="1" width="2.7109375" style="144" bestFit="1" customWidth="1"/>
    <col min="2" max="2" width="7.42578125" style="144" bestFit="1" customWidth="1"/>
    <col min="3" max="3" width="5.28515625" style="144" customWidth="1"/>
    <col min="4" max="4" width="4" style="144" customWidth="1"/>
    <col min="5" max="5" width="2.85546875" style="144" customWidth="1"/>
    <col min="6" max="6" width="24.7109375" style="144" bestFit="1" customWidth="1"/>
    <col min="7" max="7" width="13.7109375" style="146" customWidth="1"/>
    <col min="8" max="8" width="16.85546875" style="146" hidden="1" customWidth="1"/>
    <col min="9" max="9" width="13.7109375" style="146" customWidth="1"/>
    <col min="10" max="10" width="14.7109375" style="146" hidden="1" customWidth="1"/>
    <col min="11" max="11" width="13.7109375" style="146" customWidth="1"/>
    <col min="12" max="12" width="14.85546875" style="146" hidden="1" customWidth="1"/>
    <col min="13" max="13" width="13.7109375" style="146" customWidth="1"/>
    <col min="14" max="14" width="6.42578125" style="143" hidden="1" customWidth="1"/>
    <col min="15" max="15" width="9.42578125" style="144" hidden="1" customWidth="1"/>
    <col min="16" max="16" width="19.42578125" style="144" hidden="1" customWidth="1"/>
    <col min="17" max="16384" width="9.140625" style="144"/>
  </cols>
  <sheetData>
    <row r="1" spans="1:16" s="1" customFormat="1" ht="25.5">
      <c r="A1" s="189" t="str">
        <f>('[1]Prep Torneo'!A5)</f>
        <v>III OPEN VILA DE MURO</v>
      </c>
      <c r="B1" s="189"/>
      <c r="C1" s="189"/>
      <c r="D1" s="189"/>
      <c r="E1" s="189"/>
      <c r="F1" s="189"/>
      <c r="G1" s="189"/>
      <c r="H1" s="189"/>
      <c r="I1" s="189"/>
      <c r="J1" s="189"/>
      <c r="K1" s="189"/>
      <c r="L1" s="189"/>
      <c r="M1" s="189"/>
      <c r="N1" s="89"/>
    </row>
    <row r="2" spans="1:16" s="2" customFormat="1">
      <c r="A2" s="190" t="s">
        <v>0</v>
      </c>
      <c r="B2" s="190"/>
      <c r="C2" s="190"/>
      <c r="D2" s="190"/>
      <c r="E2" s="190"/>
      <c r="F2" s="190"/>
      <c r="G2" s="190"/>
      <c r="H2" s="190"/>
      <c r="I2" s="190"/>
      <c r="J2" s="190"/>
      <c r="K2" s="190"/>
      <c r="L2" s="190"/>
      <c r="M2" s="190"/>
      <c r="N2" s="90"/>
    </row>
    <row r="3" spans="1:16" s="6" customFormat="1" ht="9" customHeight="1">
      <c r="A3" s="191" t="s">
        <v>1</v>
      </c>
      <c r="B3" s="191"/>
      <c r="C3" s="191"/>
      <c r="D3" s="191"/>
      <c r="E3" s="191"/>
      <c r="F3" s="3" t="s">
        <v>2</v>
      </c>
      <c r="G3" s="3" t="s">
        <v>3</v>
      </c>
      <c r="H3" s="3"/>
      <c r="I3" s="4"/>
      <c r="J3" s="4"/>
      <c r="K3" s="3" t="s">
        <v>4</v>
      </c>
      <c r="L3" s="91"/>
      <c r="M3" s="5"/>
      <c r="N3" s="92"/>
    </row>
    <row r="4" spans="1:16" s="11" customFormat="1" ht="11.25">
      <c r="A4" s="192">
        <f>('[1]Prep Torneo'!$A$7)</f>
        <v>43017</v>
      </c>
      <c r="B4" s="192"/>
      <c r="C4" s="192"/>
      <c r="D4" s="192"/>
      <c r="E4" s="192"/>
      <c r="F4" s="7" t="str">
        <f>('[1]Prep Torneo'!$B$7)</f>
        <v>ILLES BALEARS</v>
      </c>
      <c r="G4" s="8" t="str">
        <f>Ciudad</f>
        <v>MURO</v>
      </c>
      <c r="H4" s="8"/>
      <c r="I4" s="9"/>
      <c r="J4" s="9"/>
      <c r="K4" s="7" t="str">
        <f>('[1]Prep Torneo'!$D$7)</f>
        <v>CT MURO</v>
      </c>
      <c r="L4" s="93"/>
      <c r="M4" s="10"/>
      <c r="N4" s="94"/>
      <c r="P4" s="95" t="str">
        <f>Habil</f>
        <v>Si</v>
      </c>
    </row>
    <row r="5" spans="1:16" s="6" customFormat="1" ht="9">
      <c r="A5" s="191" t="s">
        <v>5</v>
      </c>
      <c r="B5" s="191"/>
      <c r="C5" s="191"/>
      <c r="D5" s="191"/>
      <c r="E5" s="191"/>
      <c r="F5" s="13" t="s">
        <v>6</v>
      </c>
      <c r="G5" s="4" t="s">
        <v>7</v>
      </c>
      <c r="H5" s="4"/>
      <c r="I5" s="4"/>
      <c r="J5" s="4"/>
      <c r="K5" s="14" t="s">
        <v>8</v>
      </c>
      <c r="L5" s="96"/>
      <c r="M5" s="5"/>
      <c r="N5" s="92"/>
      <c r="P5" s="97"/>
    </row>
    <row r="6" spans="1:16" s="11" customFormat="1" ht="12" thickBot="1">
      <c r="A6" s="188" t="str">
        <f>('[1]Prep Torneo'!$A$9)</f>
        <v>NO</v>
      </c>
      <c r="B6" s="188"/>
      <c r="C6" s="188"/>
      <c r="D6" s="188"/>
      <c r="E6" s="188"/>
      <c r="F6" s="16" t="str">
        <f>('[1]Prep Torneo'!$B$9)</f>
        <v>Cadete</v>
      </c>
      <c r="G6" s="16" t="str">
        <f>('[1]Prep Torneo'!$C$9)</f>
        <v>Masculino</v>
      </c>
      <c r="H6" s="16"/>
      <c r="I6" s="17"/>
      <c r="J6" s="17"/>
      <c r="K6" s="18" t="str">
        <f>CONCATENATE('[1]Prep Torneo'!$D$9," ",'[1]Prep Torneo'!$E$9)</f>
        <v>MARTIN CERDO FUENTENEBRO</v>
      </c>
      <c r="L6" s="98"/>
      <c r="M6" s="10"/>
      <c r="N6" s="94"/>
      <c r="P6" s="95" t="s">
        <v>9</v>
      </c>
    </row>
    <row r="7" spans="1:16" s="24" customFormat="1" ht="9">
      <c r="A7" s="99"/>
      <c r="B7" s="21" t="s">
        <v>10</v>
      </c>
      <c r="C7" s="22" t="s">
        <v>11</v>
      </c>
      <c r="D7" s="22" t="s">
        <v>12</v>
      </c>
      <c r="E7" s="21" t="s">
        <v>13</v>
      </c>
      <c r="F7" s="22" t="str">
        <f>IF(G6="Femenino","Jugadora","Jugador")</f>
        <v>Jugador</v>
      </c>
      <c r="G7" s="22" t="s">
        <v>15</v>
      </c>
      <c r="H7" s="22"/>
      <c r="I7" s="22" t="s">
        <v>16</v>
      </c>
      <c r="J7" s="22"/>
      <c r="K7" s="22" t="s">
        <v>17</v>
      </c>
      <c r="L7" s="100"/>
      <c r="M7" s="101"/>
      <c r="N7" s="102"/>
      <c r="P7" s="103"/>
    </row>
    <row r="8" spans="1:16" s="24" customFormat="1" ht="7.5" customHeight="1">
      <c r="A8" s="104"/>
      <c r="B8" s="105"/>
      <c r="C8" s="28"/>
      <c r="D8" s="28"/>
      <c r="E8" s="106"/>
      <c r="F8" s="107"/>
      <c r="G8" s="28"/>
      <c r="H8" s="28"/>
      <c r="I8" s="28"/>
      <c r="J8" s="28"/>
      <c r="K8" s="28"/>
      <c r="L8" s="28"/>
      <c r="M8" s="28"/>
      <c r="N8" s="102"/>
      <c r="P8" s="103"/>
    </row>
    <row r="9" spans="1:16" s="112" customFormat="1" ht="18" customHeight="1">
      <c r="A9" s="108">
        <v>1</v>
      </c>
      <c r="B9" s="31">
        <f>IF($E9="","",VLOOKUP($E9,'[1]Prep Sorteo'!$A$7:$M$70,4,FALSE))</f>
        <v>5898632</v>
      </c>
      <c r="C9" s="32">
        <f>IF($E9="","",VLOOKUP($E9,'[1]Prep Sorteo'!$A$7:$M$70,9,FALSE))</f>
        <v>0</v>
      </c>
      <c r="D9" s="32">
        <f>IF($E9="","",VLOOKUP($E9,'[1]Prep Sorteo'!$A$7:$M$70,11,FALSE))</f>
        <v>0</v>
      </c>
      <c r="E9" s="33">
        <v>1</v>
      </c>
      <c r="F9" s="34" t="str">
        <f>IF(ISBLANK($E9),"Bye",IF(VLOOKUP($E9,'[1]Prep Sorteo'!$A$7:$M$70,2,FALSE)="ZZZ","",CONCATENATE(VLOOKUP($E9,'[1]Prep Sorteo'!$A$7:$M$70,2,FALSE),", ",VLOOKUP($E9,'[1]Prep Sorteo'!$A$7:$M$70,3,FALSE))))</f>
        <v>COLONNA THIEL, NUNZIO GIO</v>
      </c>
      <c r="G9" s="109"/>
      <c r="H9" s="109"/>
      <c r="I9" s="109"/>
      <c r="J9" s="109"/>
      <c r="K9" s="109"/>
      <c r="L9" s="109"/>
      <c r="M9" s="36">
        <f>'[1]Prep Sorteo'!G3</f>
        <v>4</v>
      </c>
      <c r="N9" s="110"/>
      <c r="O9" s="38">
        <f>IF($E9="","",VLOOKUP($E9,'[1]Prep Sorteo'!$A$7:$M$71,10,FALSE))</f>
        <v>238</v>
      </c>
      <c r="P9" s="111" t="e">
        <f ca="1">jugador($F9)</f>
        <v>#NAME?</v>
      </c>
    </row>
    <row r="10" spans="1:16" s="112" customFormat="1" ht="18" customHeight="1">
      <c r="A10" s="113"/>
      <c r="B10" s="114"/>
      <c r="C10" s="115"/>
      <c r="D10" s="115"/>
      <c r="E10" s="116"/>
      <c r="F10" s="117"/>
      <c r="G10" s="147" t="s">
        <v>45</v>
      </c>
      <c r="H10" s="119" t="e">
        <f ca="1">IF(G10=P9,B9,B11)</f>
        <v>#NAME?</v>
      </c>
      <c r="I10" s="120"/>
      <c r="J10" s="120"/>
      <c r="K10" s="121"/>
      <c r="L10" s="121"/>
      <c r="M10" s="121"/>
      <c r="N10" s="110"/>
      <c r="O10" s="47"/>
      <c r="P10" s="111"/>
    </row>
    <row r="11" spans="1:16" s="112" customFormat="1" ht="18" customHeight="1">
      <c r="A11" s="113">
        <v>2</v>
      </c>
      <c r="B11" s="31" t="str">
        <f>IF($E11="","",VLOOKUP($E11,'[1]Prep Sorteo'!$A$7:$M$70,4,FALSE))</f>
        <v/>
      </c>
      <c r="C11" s="32" t="str">
        <f>IF($E11="","",VLOOKUP($E11,'[1]Prep Sorteo'!$A$7:$M$70,9,FALSE))</f>
        <v/>
      </c>
      <c r="D11" s="32" t="str">
        <f>IF($E11="","",VLOOKUP($E11,'[1]Prep Sorteo'!$A$7:$M$70,11,FALSE))</f>
        <v/>
      </c>
      <c r="E11" s="33"/>
      <c r="F11" s="48" t="str">
        <f>IF(ISBLANK($E11),"Bye",IF(VLOOKUP($E11,'[1]Prep Sorteo'!$A$7:$M$70,2,FALSE)="ZZZ","",CONCATENATE(VLOOKUP($E11,'[1]Prep Sorteo'!$A$7:$M$70,2,FALSE),", ",VLOOKUP($E11,'[1]Prep Sorteo'!$A$7:$M$70,3,FALSE))))</f>
        <v>Bye</v>
      </c>
      <c r="G11" s="122"/>
      <c r="H11" s="123"/>
      <c r="I11" s="120"/>
      <c r="J11" s="120"/>
      <c r="K11" s="121"/>
      <c r="L11" s="121"/>
      <c r="M11" s="121"/>
      <c r="N11" s="110"/>
      <c r="O11" s="38" t="str">
        <f>IF($E11="","",VLOOKUP($E11,'[1]Prep Sorteo'!$A$7:$M$71,10,FALSE))</f>
        <v/>
      </c>
      <c r="P11" s="111" t="e">
        <f ca="1">jugador($F11)</f>
        <v>#NAME?</v>
      </c>
    </row>
    <row r="12" spans="1:16" s="112" customFormat="1" ht="18" customHeight="1">
      <c r="A12" s="113"/>
      <c r="B12" s="114"/>
      <c r="C12" s="115"/>
      <c r="D12" s="115"/>
      <c r="E12" s="124"/>
      <c r="F12" s="125"/>
      <c r="G12" s="126"/>
      <c r="H12" s="123"/>
      <c r="I12" s="151" t="s">
        <v>45</v>
      </c>
      <c r="J12" s="127" t="e">
        <f ca="1">IF(I12=G10,H10,H14)</f>
        <v>#NAME?</v>
      </c>
      <c r="K12" s="120"/>
      <c r="L12" s="120"/>
      <c r="M12" s="121"/>
      <c r="N12" s="110"/>
      <c r="O12" s="47"/>
      <c r="P12" s="111"/>
    </row>
    <row r="13" spans="1:16" s="112" customFormat="1" ht="18" customHeight="1">
      <c r="A13" s="113">
        <v>3</v>
      </c>
      <c r="B13" s="31">
        <f>IF($E13="","",VLOOKUP($E13,'[1]Prep Sorteo'!$A$7:$M$70,4,FALSE))</f>
        <v>5918779</v>
      </c>
      <c r="C13" s="32">
        <f>IF($E13="","",VLOOKUP($E13,'[1]Prep Sorteo'!$A$7:$M$70,9,FALSE))</f>
        <v>6846</v>
      </c>
      <c r="D13" s="32">
        <f>IF($E13="","",VLOOKUP($E13,'[1]Prep Sorteo'!$A$7:$M$70,11,FALSE))</f>
        <v>0</v>
      </c>
      <c r="E13" s="33">
        <v>6</v>
      </c>
      <c r="F13" s="34" t="str">
        <f>IF(ISBLANK($E13),"Bye",IF(VLOOKUP($E13,'[1]Prep Sorteo'!$A$7:$M$70,2,FALSE)="ZZZ","",CONCATENATE(VLOOKUP($E13,'[1]Prep Sorteo'!$A$7:$M$70,2,FALSE),", ",VLOOKUP($E13,'[1]Prep Sorteo'!$A$7:$M$70,3,FALSE))))</f>
        <v>BAOS DARDER, ANTONIO</v>
      </c>
      <c r="G13" s="128" t="str">
        <f>G10</f>
        <v>COLONNA N.</v>
      </c>
      <c r="H13" s="129"/>
      <c r="I13" s="122" t="s">
        <v>65</v>
      </c>
      <c r="J13" s="130"/>
      <c r="K13" s="120"/>
      <c r="L13" s="120"/>
      <c r="M13" s="121"/>
      <c r="N13" s="110"/>
      <c r="O13" s="38">
        <f>IF($E13="","",VLOOKUP($E13,'[1]Prep Sorteo'!$A$7:$M$71,10,FALSE))</f>
        <v>32</v>
      </c>
      <c r="P13" s="111" t="e">
        <f ca="1">jugador($F13)</f>
        <v>#NAME?</v>
      </c>
    </row>
    <row r="14" spans="1:16" s="112" customFormat="1" ht="18" customHeight="1">
      <c r="A14" s="113"/>
      <c r="B14" s="114"/>
      <c r="C14" s="115"/>
      <c r="D14" s="115"/>
      <c r="E14" s="124"/>
      <c r="F14" s="117"/>
      <c r="G14" s="131" t="s">
        <v>46</v>
      </c>
      <c r="H14" s="132" t="e">
        <f ca="1">IF(G14=P13,B13,B15)</f>
        <v>#NAME?</v>
      </c>
      <c r="I14" s="126"/>
      <c r="J14" s="130"/>
      <c r="K14" s="120"/>
      <c r="L14" s="120"/>
      <c r="M14" s="121"/>
      <c r="N14" s="110"/>
      <c r="O14" s="47"/>
      <c r="P14" s="111"/>
    </row>
    <row r="15" spans="1:16" s="112" customFormat="1" ht="18" customHeight="1">
      <c r="A15" s="113">
        <v>4</v>
      </c>
      <c r="B15" s="31" t="str">
        <f>IF($E15="","",VLOOKUP($E15,'[1]Prep Sorteo'!$A$7:$M$70,4,FALSE))</f>
        <v/>
      </c>
      <c r="C15" s="32" t="str">
        <f>IF($E15="","",VLOOKUP($E15,'[1]Prep Sorteo'!$A$7:$M$70,9,FALSE))</f>
        <v/>
      </c>
      <c r="D15" s="32" t="str">
        <f>IF($E15="","",VLOOKUP($E15,'[1]Prep Sorteo'!$A$7:$M$70,11,FALSE))</f>
        <v/>
      </c>
      <c r="E15" s="33"/>
      <c r="F15" s="48" t="str">
        <f>IF(ISBLANK($E15),"Bye",IF(VLOOKUP($E15,'[1]Prep Sorteo'!$A$7:$M$70,2,FALSE)="ZZZ","",CONCATENATE(VLOOKUP($E15,'[1]Prep Sorteo'!$A$7:$M$70,2,FALSE),", ",VLOOKUP($E15,'[1]Prep Sorteo'!$A$7:$M$70,3,FALSE))))</f>
        <v>Bye</v>
      </c>
      <c r="G15" s="120"/>
      <c r="H15" s="123"/>
      <c r="I15" s="126"/>
      <c r="J15" s="130"/>
      <c r="K15" s="120"/>
      <c r="L15" s="120"/>
      <c r="M15" s="121"/>
      <c r="N15" s="110"/>
      <c r="O15" s="38" t="str">
        <f>IF($E15="","",VLOOKUP($E15,'[1]Prep Sorteo'!$A$7:$M$71,10,FALSE))</f>
        <v/>
      </c>
      <c r="P15" s="111" t="e">
        <f ca="1">jugador($F15)</f>
        <v>#NAME?</v>
      </c>
    </row>
    <row r="16" spans="1:16" s="112" customFormat="1" ht="18" customHeight="1">
      <c r="A16" s="113"/>
      <c r="B16" s="114"/>
      <c r="C16" s="115"/>
      <c r="D16" s="115"/>
      <c r="E16" s="116"/>
      <c r="F16" s="125"/>
      <c r="G16" s="121"/>
      <c r="H16" s="133"/>
      <c r="I16" s="126"/>
      <c r="J16" s="130"/>
      <c r="K16" s="151" t="s">
        <v>45</v>
      </c>
      <c r="L16" s="130" t="e">
        <f ca="1">IF(K16=I12,J12,J20)</f>
        <v>#NAME?</v>
      </c>
      <c r="M16" s="120"/>
      <c r="N16" s="110"/>
      <c r="O16" s="47"/>
      <c r="P16" s="111"/>
    </row>
    <row r="17" spans="1:22" s="112" customFormat="1" ht="18" customHeight="1">
      <c r="A17" s="108">
        <v>5</v>
      </c>
      <c r="B17" s="31">
        <f>IF($E17="","",VLOOKUP($E17,'[1]Prep Sorteo'!$A$7:$M$70,4,FALSE))</f>
        <v>5893921</v>
      </c>
      <c r="C17" s="32">
        <f>IF($E17="","",VLOOKUP($E17,'[1]Prep Sorteo'!$A$7:$M$70,9,FALSE))</f>
        <v>2103</v>
      </c>
      <c r="D17" s="32">
        <f>IF($E17="","",VLOOKUP($E17,'[1]Prep Sorteo'!$A$7:$M$70,11,FALSE))</f>
        <v>0</v>
      </c>
      <c r="E17" s="33">
        <v>3</v>
      </c>
      <c r="F17" s="34" t="str">
        <f>IF(ISBLANK($E17),"Bye",IF(VLOOKUP($E17,'[1]Prep Sorteo'!$A$7:$M$70,2,FALSE)="ZZZ","",CONCATENATE(VLOOKUP($E17,'[1]Prep Sorteo'!$A$7:$M$70,2,FALSE),", ",VLOOKUP($E17,'[1]Prep Sorteo'!$A$7:$M$70,3,FALSE))))</f>
        <v>CABOT SABATER, TONI</v>
      </c>
      <c r="G17" s="121"/>
      <c r="H17" s="133"/>
      <c r="I17" s="126"/>
      <c r="J17" s="130"/>
      <c r="K17" s="122" t="s">
        <v>60</v>
      </c>
      <c r="L17" s="120"/>
      <c r="M17" s="121"/>
      <c r="N17" s="110"/>
      <c r="O17" s="38">
        <f>IF($E17="","",VLOOKUP($E17,'[1]Prep Sorteo'!$A$7:$M$71,10,FALSE))</f>
        <v>154</v>
      </c>
      <c r="P17" s="111" t="e">
        <f ca="1">jugador($F17)</f>
        <v>#NAME?</v>
      </c>
    </row>
    <row r="18" spans="1:22" s="112" customFormat="1" ht="18" customHeight="1">
      <c r="A18" s="113"/>
      <c r="B18" s="114"/>
      <c r="C18" s="115"/>
      <c r="D18" s="115"/>
      <c r="E18" s="116"/>
      <c r="F18" s="117"/>
      <c r="G18" s="147" t="s">
        <v>47</v>
      </c>
      <c r="H18" s="119" t="e">
        <f ca="1">IF(G18=P17,B17,B19)</f>
        <v>#NAME?</v>
      </c>
      <c r="I18" s="126"/>
      <c r="J18" s="130"/>
      <c r="K18" s="126"/>
      <c r="L18" s="120"/>
      <c r="M18" s="121"/>
      <c r="N18" s="110"/>
      <c r="O18" s="47"/>
      <c r="P18" s="111"/>
    </row>
    <row r="19" spans="1:22" s="112" customFormat="1" ht="18" customHeight="1">
      <c r="A19" s="113">
        <v>6</v>
      </c>
      <c r="B19" s="31" t="str">
        <f>IF($E19="","",VLOOKUP($E19,'[1]Prep Sorteo'!$A$7:$M$70,4,FALSE))</f>
        <v/>
      </c>
      <c r="C19" s="32" t="str">
        <f>IF($E19="","",VLOOKUP($E19,'[1]Prep Sorteo'!$A$7:$M$70,9,FALSE))</f>
        <v/>
      </c>
      <c r="D19" s="32" t="str">
        <f>IF($E19="","",VLOOKUP($E19,'[1]Prep Sorteo'!$A$7:$M$70,11,FALSE))</f>
        <v/>
      </c>
      <c r="E19" s="33"/>
      <c r="F19" s="48" t="str">
        <f>IF(ISBLANK($E19),"Bye",IF(VLOOKUP($E19,'[1]Prep Sorteo'!$A$7:$M$70,2,FALSE)="ZZZ","",CONCATENATE(VLOOKUP($E19,'[1]Prep Sorteo'!$A$7:$M$70,2,FALSE),", ",VLOOKUP($E19,'[1]Prep Sorteo'!$A$7:$M$70,3,FALSE))))</f>
        <v>Bye</v>
      </c>
      <c r="G19" s="122"/>
      <c r="H19" s="134"/>
      <c r="I19" s="128" t="str">
        <f>I12</f>
        <v>COLONNA N.</v>
      </c>
      <c r="J19" s="130"/>
      <c r="K19" s="126"/>
      <c r="L19" s="120"/>
      <c r="M19" s="121"/>
      <c r="N19" s="110"/>
      <c r="O19" s="38" t="str">
        <f>IF($E19="","",VLOOKUP($E19,'[1]Prep Sorteo'!$A$7:$M$71,10,FALSE))</f>
        <v/>
      </c>
      <c r="P19" s="111" t="e">
        <f ca="1">jugador($F19)</f>
        <v>#NAME?</v>
      </c>
    </row>
    <row r="20" spans="1:22" s="112" customFormat="1" ht="18" customHeight="1">
      <c r="A20" s="113"/>
      <c r="B20" s="114"/>
      <c r="C20" s="115"/>
      <c r="D20" s="115"/>
      <c r="E20" s="124"/>
      <c r="F20" s="125"/>
      <c r="G20" s="126"/>
      <c r="H20" s="134"/>
      <c r="I20" s="148" t="s">
        <v>47</v>
      </c>
      <c r="J20" s="127" t="e">
        <f ca="1">IF(I20=G18,H18,H22)</f>
        <v>#NAME?</v>
      </c>
      <c r="K20" s="126"/>
      <c r="L20" s="120"/>
      <c r="M20" s="121"/>
      <c r="N20" s="110"/>
      <c r="O20" s="47"/>
      <c r="P20" s="111"/>
    </row>
    <row r="21" spans="1:22" s="112" customFormat="1" ht="18" customHeight="1">
      <c r="A21" s="113">
        <v>7</v>
      </c>
      <c r="B21" s="31">
        <f>IF($E21="","",VLOOKUP($E21,'[1]Prep Sorteo'!$A$7:$M$70,4,FALSE))</f>
        <v>5942687</v>
      </c>
      <c r="C21" s="32">
        <f>IF($E21="","",VLOOKUP($E21,'[1]Prep Sorteo'!$A$7:$M$70,9,FALSE))</f>
        <v>17941</v>
      </c>
      <c r="D21" s="32">
        <f>IF($E21="","",VLOOKUP($E21,'[1]Prep Sorteo'!$A$7:$M$70,11,FALSE))</f>
        <v>0</v>
      </c>
      <c r="E21" s="33">
        <v>11</v>
      </c>
      <c r="F21" s="34" t="str">
        <f>IF(ISBLANK($E21),"Bye",IF(VLOOKUP($E21,'[1]Prep Sorteo'!$A$7:$M$70,2,FALSE)="ZZZ","",CONCATENATE(VLOOKUP($E21,'[1]Prep Sorteo'!$A$7:$M$70,2,FALSE),", ",VLOOKUP($E21,'[1]Prep Sorteo'!$A$7:$M$70,3,FALSE))))</f>
        <v>SUSIN LEIVA, DAVID</v>
      </c>
      <c r="G21" s="128" t="str">
        <f>G18</f>
        <v>CABOT T.</v>
      </c>
      <c r="H21" s="135"/>
      <c r="I21" s="120" t="s">
        <v>56</v>
      </c>
      <c r="J21" s="120"/>
      <c r="K21" s="126"/>
      <c r="L21" s="120"/>
      <c r="M21" s="121"/>
      <c r="N21" s="110"/>
      <c r="O21" s="38">
        <f>IF($E21="","",VLOOKUP($E21,'[1]Prep Sorteo'!$A$7:$M$71,10,FALSE))</f>
        <v>1</v>
      </c>
      <c r="P21" s="111" t="e">
        <f ca="1">jugador($F21)</f>
        <v>#NAME?</v>
      </c>
    </row>
    <row r="22" spans="1:22" s="112" customFormat="1" ht="18" customHeight="1">
      <c r="A22" s="113"/>
      <c r="B22" s="114"/>
      <c r="C22" s="115"/>
      <c r="D22" s="115"/>
      <c r="E22" s="124"/>
      <c r="F22" s="117"/>
      <c r="G22" s="131" t="s">
        <v>66</v>
      </c>
      <c r="H22" s="136" t="e">
        <f ca="1">IF(G22=P21,B21,B23)</f>
        <v>#NAME?</v>
      </c>
      <c r="I22" s="120"/>
      <c r="J22" s="120"/>
      <c r="K22" s="126"/>
      <c r="L22" s="120"/>
      <c r="M22" s="121"/>
      <c r="N22" s="110"/>
      <c r="O22" s="47"/>
      <c r="P22" s="111"/>
    </row>
    <row r="23" spans="1:22" s="112" customFormat="1" ht="18" customHeight="1">
      <c r="A23" s="113">
        <v>8</v>
      </c>
      <c r="B23" s="31">
        <f>IF($E23="","",VLOOKUP($E23,'[1]Prep Sorteo'!$A$7:$M$70,4,FALSE))</f>
        <v>5958725</v>
      </c>
      <c r="C23" s="32">
        <f>IF($E23="","",VLOOKUP($E23,'[1]Prep Sorteo'!$A$7:$M$70,9,FALSE))</f>
        <v>16208</v>
      </c>
      <c r="D23" s="32">
        <f>IF($E23="","",VLOOKUP($E23,'[1]Prep Sorteo'!$A$7:$M$70,11,FALSE))</f>
        <v>0</v>
      </c>
      <c r="E23" s="33">
        <v>9</v>
      </c>
      <c r="F23" s="48" t="str">
        <f>IF(ISBLANK($E23),"Bye",IF(VLOOKUP($E23,'[1]Prep Sorteo'!$A$7:$M$70,2,FALSE)="ZZZ","",CONCATENATE(VLOOKUP($E23,'[1]Prep Sorteo'!$A$7:$M$70,2,FALSE),", ",VLOOKUP($E23,'[1]Prep Sorteo'!$A$7:$M$70,3,FALSE))))</f>
        <v>NADAL MASCARO, JOAN MIQUE</v>
      </c>
      <c r="G23" s="120" t="s">
        <v>53</v>
      </c>
      <c r="H23" s="123"/>
      <c r="I23" s="120"/>
      <c r="J23" s="120"/>
      <c r="K23" s="126"/>
      <c r="L23" s="120"/>
      <c r="M23" s="121"/>
      <c r="N23" s="110"/>
      <c r="O23" s="38">
        <f>IF($E23="","",VLOOKUP($E23,'[1]Prep Sorteo'!$A$7:$M$71,10,FALSE))</f>
        <v>2</v>
      </c>
      <c r="P23" s="111" t="e">
        <f ca="1">jugador($F23)</f>
        <v>#NAME?</v>
      </c>
    </row>
    <row r="24" spans="1:22" s="112" customFormat="1" ht="18" customHeight="1">
      <c r="A24" s="113"/>
      <c r="B24" s="114"/>
      <c r="C24" s="115"/>
      <c r="D24" s="115"/>
      <c r="E24" s="124"/>
      <c r="F24" s="125"/>
      <c r="G24" s="121"/>
      <c r="H24" s="133"/>
      <c r="I24" s="120"/>
      <c r="J24" s="120"/>
      <c r="K24" s="137" t="str">
        <f>IF(G6="Femenino","Campeona :","Campeón :")</f>
        <v>Campeón :</v>
      </c>
      <c r="L24" s="138"/>
      <c r="M24" s="151" t="s">
        <v>45</v>
      </c>
      <c r="N24" s="60" t="e">
        <f ca="1">IF(M24=K16,L16,L32)</f>
        <v>#NAME?</v>
      </c>
      <c r="O24" s="62"/>
      <c r="P24" s="139"/>
    </row>
    <row r="25" spans="1:22" s="112" customFormat="1" ht="18" customHeight="1">
      <c r="A25" s="113">
        <v>9</v>
      </c>
      <c r="B25" s="31">
        <f>IF($E25="","",VLOOKUP($E25,'[1]Prep Sorteo'!$A$7:$M$70,4,FALSE))</f>
        <v>5942653</v>
      </c>
      <c r="C25" s="32">
        <f>IF($E25="","",VLOOKUP($E25,'[1]Prep Sorteo'!$A$7:$M$70,9,FALSE))</f>
        <v>11284</v>
      </c>
      <c r="D25" s="32">
        <f>IF($E25="","",VLOOKUP($E25,'[1]Prep Sorteo'!$A$7:$M$70,11,FALSE))</f>
        <v>0</v>
      </c>
      <c r="E25" s="33">
        <v>8</v>
      </c>
      <c r="F25" s="34" t="str">
        <f>IF(ISBLANK($E25),"Bye",IF(VLOOKUP($E25,'[1]Prep Sorteo'!$A$7:$M$70,2,FALSE)="ZZZ","",CONCATENATE(VLOOKUP($E25,'[1]Prep Sorteo'!$A$7:$M$70,2,FALSE),", ",VLOOKUP($E25,'[1]Prep Sorteo'!$A$7:$M$70,3,FALSE))))</f>
        <v>RIUTORT PENDON, RUBEN</v>
      </c>
      <c r="G25" s="121"/>
      <c r="H25" s="133"/>
      <c r="I25" s="120"/>
      <c r="J25" s="120"/>
      <c r="K25" s="126"/>
      <c r="L25" s="120"/>
      <c r="M25" s="120" t="s">
        <v>73</v>
      </c>
      <c r="N25" s="110"/>
      <c r="O25" s="38">
        <f>IF($E25="","",VLOOKUP($E25,'[1]Prep Sorteo'!$A$7:$M$71,10,FALSE))</f>
        <v>10</v>
      </c>
      <c r="P25" s="111" t="e">
        <f ca="1">jugador($F25)</f>
        <v>#NAME?</v>
      </c>
    </row>
    <row r="26" spans="1:22" s="112" customFormat="1" ht="18" customHeight="1">
      <c r="A26" s="113"/>
      <c r="B26" s="114"/>
      <c r="C26" s="115"/>
      <c r="D26" s="115"/>
      <c r="E26" s="124"/>
      <c r="F26" s="117"/>
      <c r="G26" s="118" t="s">
        <v>67</v>
      </c>
      <c r="H26" s="119" t="e">
        <f ca="1">IF(G26=P25,B25,B27)</f>
        <v>#NAME?</v>
      </c>
      <c r="J26" s="120"/>
      <c r="K26" s="126"/>
      <c r="L26" s="120"/>
      <c r="M26" s="121"/>
      <c r="N26" s="110"/>
      <c r="O26" s="47"/>
      <c r="P26" s="139"/>
    </row>
    <row r="27" spans="1:22" s="112" customFormat="1" ht="18" customHeight="1">
      <c r="A27" s="113">
        <v>10</v>
      </c>
      <c r="B27" s="31">
        <f>IF($E27="","",VLOOKUP($E27,'[1]Prep Sorteo'!$A$7:$M$70,4,FALSE))</f>
        <v>5943552</v>
      </c>
      <c r="C27" s="32">
        <f>IF($E27="","",VLOOKUP($E27,'[1]Prep Sorteo'!$A$7:$M$70,9,FALSE))</f>
        <v>8632</v>
      </c>
      <c r="D27" s="32">
        <f>IF($E27="","",VLOOKUP($E27,'[1]Prep Sorteo'!$A$7:$M$70,11,FALSE))</f>
        <v>0</v>
      </c>
      <c r="E27" s="33">
        <v>7</v>
      </c>
      <c r="F27" s="48" t="str">
        <f>IF(ISBLANK($E27),"Bye",IF(VLOOKUP($E27,'[1]Prep Sorteo'!$A$7:$M$70,2,FALSE)="ZZZ","",CONCATENATE(VLOOKUP($E27,'[1]Prep Sorteo'!$A$7:$M$70,2,FALSE),", ",VLOOKUP($E27,'[1]Prep Sorteo'!$A$7:$M$70,3,FALSE))))</f>
        <v>BAUZA MESTRE, JOAN MARC</v>
      </c>
      <c r="G27" s="122" t="s">
        <v>68</v>
      </c>
      <c r="H27" s="123"/>
      <c r="I27" s="120"/>
      <c r="J27" s="120"/>
      <c r="K27" s="126"/>
      <c r="L27" s="120"/>
      <c r="M27" s="121"/>
      <c r="N27" s="110"/>
      <c r="O27" s="38">
        <f>IF($E27="","",VLOOKUP($E27,'[1]Prep Sorteo'!$A$7:$M$71,10,FALSE))</f>
        <v>20</v>
      </c>
      <c r="P27" s="111" t="e">
        <f ca="1">jugador($F27)</f>
        <v>#NAME?</v>
      </c>
    </row>
    <row r="28" spans="1:22" s="112" customFormat="1" ht="18" customHeight="1">
      <c r="A28" s="113"/>
      <c r="B28" s="114"/>
      <c r="C28" s="115"/>
      <c r="D28" s="115"/>
      <c r="E28" s="124"/>
      <c r="F28" s="125"/>
      <c r="G28" s="126"/>
      <c r="H28" s="123"/>
      <c r="I28" s="151" t="s">
        <v>48</v>
      </c>
      <c r="J28" s="127" t="e">
        <f ca="1">IF(I28=G26,H26,H30)</f>
        <v>#NAME?</v>
      </c>
      <c r="K28" s="126"/>
      <c r="L28" s="120"/>
      <c r="M28" s="121"/>
      <c r="N28" s="110"/>
      <c r="O28" s="47"/>
      <c r="P28" s="139"/>
    </row>
    <row r="29" spans="1:22" s="112" customFormat="1" ht="18" customHeight="1">
      <c r="A29" s="113">
        <v>11</v>
      </c>
      <c r="B29" s="31" t="str">
        <f>IF($E29="","",VLOOKUP($E29,'[1]Prep Sorteo'!$A$7:$M$70,4,FALSE))</f>
        <v/>
      </c>
      <c r="C29" s="32" t="str">
        <f>IF($E29="","",VLOOKUP($E29,'[1]Prep Sorteo'!$A$7:$M$70,9,FALSE))</f>
        <v/>
      </c>
      <c r="D29" s="32" t="str">
        <f>IF($E29="","",VLOOKUP($E29,'[1]Prep Sorteo'!$A$7:$M$70,11,FALSE))</f>
        <v/>
      </c>
      <c r="E29" s="33"/>
      <c r="F29" s="34" t="str">
        <f>IF(ISBLANK($E29),"Bye",IF(VLOOKUP($E29,'[1]Prep Sorteo'!$A$7:$M$70,2,FALSE)="ZZZ","",CONCATENATE(VLOOKUP($E29,'[1]Prep Sorteo'!$A$7:$M$70,2,FALSE),", ",VLOOKUP($E29,'[1]Prep Sorteo'!$A$7:$M$70,3,FALSE))))</f>
        <v>Bye</v>
      </c>
      <c r="G29" s="128" t="str">
        <f>G26</f>
        <v>BAUZA J.M,</v>
      </c>
      <c r="H29" s="129"/>
      <c r="I29" s="122" t="s">
        <v>69</v>
      </c>
      <c r="J29" s="130"/>
      <c r="K29" s="126"/>
      <c r="L29" s="120"/>
      <c r="M29" s="121"/>
      <c r="N29" s="110"/>
      <c r="O29" s="38" t="str">
        <f>IF($E29="","",VLOOKUP($E29,'[1]Prep Sorteo'!$A$7:$M$71,10,FALSE))</f>
        <v/>
      </c>
      <c r="P29" s="111" t="e">
        <f ca="1">jugador($F29)</f>
        <v>#NAME?</v>
      </c>
      <c r="V29" s="141"/>
    </row>
    <row r="30" spans="1:22" s="112" customFormat="1" ht="18" customHeight="1">
      <c r="A30" s="113"/>
      <c r="B30" s="114"/>
      <c r="C30" s="115"/>
      <c r="D30" s="115"/>
      <c r="E30" s="116"/>
      <c r="F30" s="117"/>
      <c r="G30" s="148" t="s">
        <v>48</v>
      </c>
      <c r="H30" s="132" t="e">
        <f ca="1">IF(G30=P29,B29,B31)</f>
        <v>#NAME?</v>
      </c>
      <c r="I30" s="126"/>
      <c r="J30" s="130"/>
      <c r="K30" s="126"/>
      <c r="L30" s="120"/>
      <c r="M30" s="121"/>
      <c r="N30" s="110"/>
      <c r="O30" s="47"/>
      <c r="P30" s="139"/>
    </row>
    <row r="31" spans="1:22" s="112" customFormat="1" ht="18" customHeight="1">
      <c r="A31" s="108">
        <v>12</v>
      </c>
      <c r="B31" s="31">
        <f>IF($E31="","",VLOOKUP($E31,'[1]Prep Sorteo'!$A$7:$M$70,4,FALSE))</f>
        <v>5913274</v>
      </c>
      <c r="C31" s="32">
        <f>IF($E31="","",VLOOKUP($E31,'[1]Prep Sorteo'!$A$7:$M$70,9,FALSE))</f>
        <v>2584</v>
      </c>
      <c r="D31" s="32">
        <f>IF($E31="","",VLOOKUP($E31,'[1]Prep Sorteo'!$A$7:$M$70,11,FALSE))</f>
        <v>0</v>
      </c>
      <c r="E31" s="33">
        <v>4</v>
      </c>
      <c r="F31" s="48" t="str">
        <f>IF(ISBLANK($E31),"Bye",IF(VLOOKUP($E31,'[1]Prep Sorteo'!$A$7:$M$70,2,FALSE)="ZZZ","",CONCATENATE(VLOOKUP($E31,'[1]Prep Sorteo'!$A$7:$M$70,2,FALSE),", ",VLOOKUP($E31,'[1]Prep Sorteo'!$A$7:$M$70,3,FALSE))))</f>
        <v>FERNANDEZ RAMIS, DAVID</v>
      </c>
      <c r="G31" s="120"/>
      <c r="H31" s="123"/>
      <c r="I31" s="126"/>
      <c r="J31" s="130"/>
      <c r="K31" s="128" t="str">
        <f>K16</f>
        <v>COLONNA N.</v>
      </c>
      <c r="L31" s="135"/>
      <c r="M31" s="121"/>
      <c r="N31" s="110"/>
      <c r="O31" s="38">
        <f>IF($E31="","",VLOOKUP($E31,'[1]Prep Sorteo'!$A$7:$M$71,10,FALSE))</f>
        <v>123</v>
      </c>
      <c r="P31" s="111" t="e">
        <f ca="1">jugador($F31)</f>
        <v>#NAME?</v>
      </c>
    </row>
    <row r="32" spans="1:22" s="112" customFormat="1" ht="18" customHeight="1">
      <c r="A32" s="113"/>
      <c r="B32" s="114"/>
      <c r="C32" s="115"/>
      <c r="D32" s="115"/>
      <c r="E32" s="116"/>
      <c r="F32" s="125"/>
      <c r="G32" s="121"/>
      <c r="H32" s="133"/>
      <c r="I32" s="126"/>
      <c r="J32" s="130"/>
      <c r="K32" s="131" t="s">
        <v>48</v>
      </c>
      <c r="L32" s="130" t="e">
        <f ca="1">IF(K32=I28,J28,J36)</f>
        <v>#NAME?</v>
      </c>
      <c r="M32" s="120"/>
      <c r="N32" s="110"/>
      <c r="O32" s="47"/>
      <c r="P32" s="139"/>
    </row>
    <row r="33" spans="1:16" s="112" customFormat="1" ht="18" customHeight="1">
      <c r="A33" s="113">
        <v>13</v>
      </c>
      <c r="B33" s="31">
        <f>IF($E33="","",VLOOKUP($E33,'[1]Prep Sorteo'!$A$7:$M$70,4,FALSE))</f>
        <v>5893913</v>
      </c>
      <c r="C33" s="32">
        <f>IF($E33="","",VLOOKUP($E33,'[1]Prep Sorteo'!$A$7:$M$70,9,FALSE))</f>
        <v>5303</v>
      </c>
      <c r="D33" s="32">
        <f>IF($E33="","",VLOOKUP($E33,'[1]Prep Sorteo'!$A$7:$M$70,11,FALSE))</f>
        <v>0</v>
      </c>
      <c r="E33" s="33">
        <v>5</v>
      </c>
      <c r="F33" s="34" t="str">
        <f>IF(ISBLANK($E33),"Bye",IF(VLOOKUP($E33,'[1]Prep Sorteo'!$A$7:$M$70,2,FALSE)="ZZZ","",CONCATENATE(VLOOKUP($E33,'[1]Prep Sorteo'!$A$7:$M$70,2,FALSE),", ",VLOOKUP($E33,'[1]Prep Sorteo'!$A$7:$M$70,3,FALSE))))</f>
        <v>ZOLYNIAK, IGOR</v>
      </c>
      <c r="G33" s="121"/>
      <c r="H33" s="133"/>
      <c r="I33" s="126"/>
      <c r="J33" s="130"/>
      <c r="K33" s="120" t="s">
        <v>72</v>
      </c>
      <c r="L33" s="120"/>
      <c r="M33" s="121"/>
      <c r="N33" s="110"/>
      <c r="O33" s="38">
        <f>IF($E33="","",VLOOKUP($E33,'[1]Prep Sorteo'!$A$7:$M$71,10,FALSE))</f>
        <v>49</v>
      </c>
      <c r="P33" s="111" t="e">
        <f ca="1">jugador($F33)</f>
        <v>#NAME?</v>
      </c>
    </row>
    <row r="34" spans="1:16" s="112" customFormat="1" ht="18" customHeight="1">
      <c r="A34" s="113"/>
      <c r="B34" s="114"/>
      <c r="C34" s="115"/>
      <c r="D34" s="115"/>
      <c r="E34" s="124"/>
      <c r="F34" s="117"/>
      <c r="G34" s="118" t="s">
        <v>70</v>
      </c>
      <c r="H34" s="119" t="e">
        <f ca="1">IF(G34=P33,B33,B35)</f>
        <v>#NAME?</v>
      </c>
      <c r="I34" s="126"/>
      <c r="J34" s="130"/>
      <c r="K34" s="121"/>
      <c r="L34" s="121"/>
      <c r="M34" s="121"/>
      <c r="N34" s="110"/>
      <c r="O34" s="47"/>
      <c r="P34" s="139"/>
    </row>
    <row r="35" spans="1:16" s="112" customFormat="1" ht="18" customHeight="1">
      <c r="A35" s="113">
        <v>14</v>
      </c>
      <c r="B35" s="31">
        <f>IF($E35="","",VLOOKUP($E35,'[1]Prep Sorteo'!$A$7:$M$70,4,FALSE))</f>
        <v>5943859</v>
      </c>
      <c r="C35" s="32">
        <f>IF($E35="","",VLOOKUP($E35,'[1]Prep Sorteo'!$A$7:$M$70,9,FALSE))</f>
        <v>17941</v>
      </c>
      <c r="D35" s="32">
        <f>IF($E35="","",VLOOKUP($E35,'[1]Prep Sorteo'!$A$7:$M$70,11,FALSE))</f>
        <v>0</v>
      </c>
      <c r="E35" s="33">
        <v>10</v>
      </c>
      <c r="F35" s="48" t="str">
        <f>IF(ISBLANK($E35),"Bye",IF(VLOOKUP($E35,'[1]Prep Sorteo'!$A$7:$M$70,2,FALSE)="ZZZ","",CONCATENATE(VLOOKUP($E35,'[1]Prep Sorteo'!$A$7:$M$70,2,FALSE),", ",VLOOKUP($E35,'[1]Prep Sorteo'!$A$7:$M$70,3,FALSE))))</f>
        <v>DEL SALTO ZAFRA, ADRIAN</v>
      </c>
      <c r="G35" s="122" t="s">
        <v>54</v>
      </c>
      <c r="H35" s="134"/>
      <c r="I35" s="128" t="str">
        <f>I28</f>
        <v>FERNANDEZ D.</v>
      </c>
      <c r="J35" s="130"/>
      <c r="K35" s="121"/>
      <c r="L35" s="121"/>
      <c r="M35" s="121"/>
      <c r="N35" s="110"/>
      <c r="O35" s="38">
        <f>IF($E35="","",VLOOKUP($E35,'[1]Prep Sorteo'!$A$7:$M$71,10,FALSE))</f>
        <v>1</v>
      </c>
      <c r="P35" s="111" t="e">
        <f ca="1">jugador($F35)</f>
        <v>#NAME?</v>
      </c>
    </row>
    <row r="36" spans="1:16" s="112" customFormat="1" ht="18" customHeight="1">
      <c r="A36" s="113"/>
      <c r="B36" s="114"/>
      <c r="C36" s="115"/>
      <c r="D36" s="115"/>
      <c r="E36" s="124"/>
      <c r="F36" s="125"/>
      <c r="G36" s="126"/>
      <c r="H36" s="134"/>
      <c r="I36" s="131" t="s">
        <v>70</v>
      </c>
      <c r="J36" s="127" t="e">
        <f ca="1">IF(I36=G34,H34,H38)</f>
        <v>#NAME?</v>
      </c>
      <c r="K36" s="120"/>
      <c r="L36" s="120"/>
      <c r="M36" s="121"/>
      <c r="N36" s="110"/>
      <c r="O36" s="47"/>
      <c r="P36" s="139"/>
    </row>
    <row r="37" spans="1:16" s="112" customFormat="1" ht="18" customHeight="1">
      <c r="A37" s="113">
        <v>15</v>
      </c>
      <c r="B37" s="31" t="str">
        <f>IF($E37="","",VLOOKUP($E37,'[1]Prep Sorteo'!$A$7:$M$70,4,FALSE))</f>
        <v/>
      </c>
      <c r="C37" s="32" t="str">
        <f>IF($E37="","",VLOOKUP($E37,'[1]Prep Sorteo'!$A$7:$M$70,9,FALSE))</f>
        <v/>
      </c>
      <c r="D37" s="32" t="str">
        <f>IF($E37="","",VLOOKUP($E37,'[1]Prep Sorteo'!$A$7:$M$70,11,FALSE))</f>
        <v/>
      </c>
      <c r="E37" s="33"/>
      <c r="F37" s="34" t="str">
        <f>IF(ISBLANK($E37),"Bye",IF(VLOOKUP($E37,'[1]Prep Sorteo'!$A$7:$M$70,2,FALSE)="ZZZ","",CONCATENATE(VLOOKUP($E37,'[1]Prep Sorteo'!$A$7:$M$70,2,FALSE),", ",VLOOKUP($E37,'[1]Prep Sorteo'!$A$7:$M$70,3,FALSE))))</f>
        <v>Bye</v>
      </c>
      <c r="G37" s="128" t="str">
        <f>G34</f>
        <v>ZOLYNIAK I.</v>
      </c>
      <c r="H37" s="135"/>
      <c r="I37" s="120" t="s">
        <v>71</v>
      </c>
      <c r="J37" s="120"/>
      <c r="K37" s="120"/>
      <c r="L37" s="120"/>
      <c r="M37" s="121"/>
      <c r="N37" s="110"/>
      <c r="O37" s="38" t="str">
        <f>IF($E37="","",VLOOKUP($E37,'[1]Prep Sorteo'!$A$7:$M$71,10,FALSE))</f>
        <v/>
      </c>
      <c r="P37" s="111" t="e">
        <f ca="1">jugador($F37)</f>
        <v>#NAME?</v>
      </c>
    </row>
    <row r="38" spans="1:16" s="112" customFormat="1" ht="18" customHeight="1">
      <c r="A38" s="113"/>
      <c r="B38" s="114"/>
      <c r="C38" s="115"/>
      <c r="D38" s="115"/>
      <c r="E38" s="116"/>
      <c r="F38" s="117"/>
      <c r="G38" s="148" t="s">
        <v>49</v>
      </c>
      <c r="H38" s="136" t="e">
        <f ca="1">IF(G38=P37,B37,B39)</f>
        <v>#NAME?</v>
      </c>
      <c r="I38" s="120"/>
      <c r="J38" s="120"/>
      <c r="K38" s="120"/>
      <c r="L38" s="120"/>
      <c r="M38" s="121"/>
      <c r="N38" s="110"/>
      <c r="O38" s="47"/>
      <c r="P38" s="139"/>
    </row>
    <row r="39" spans="1:16" s="112" customFormat="1" ht="18" customHeight="1">
      <c r="A39" s="108">
        <v>16</v>
      </c>
      <c r="B39" s="31">
        <f>IF($E39="","",VLOOKUP($E39,'[1]Prep Sorteo'!$A$7:$M$70,4,FALSE))</f>
        <v>5917359</v>
      </c>
      <c r="C39" s="32">
        <f>IF($E39="","",VLOOKUP($E39,'[1]Prep Sorteo'!$A$7:$M$70,9,FALSE))</f>
        <v>1414</v>
      </c>
      <c r="D39" s="32">
        <f>IF($E39="","",VLOOKUP($E39,'[1]Prep Sorteo'!$A$7:$M$70,11,FALSE))</f>
        <v>0</v>
      </c>
      <c r="E39" s="33">
        <v>2</v>
      </c>
      <c r="F39" s="48" t="str">
        <f>IF(ISBLANK($E39),"Bye",IF(VLOOKUP($E39,'[1]Prep Sorteo'!$A$7:$M$70,2,FALSE)="ZZZ","",CONCATENATE(VLOOKUP($E39,'[1]Prep Sorteo'!$A$7:$M$70,2,FALSE),", ",VLOOKUP($E39,'[1]Prep Sorteo'!$A$7:$M$70,3,FALSE))))</f>
        <v>TORRES RAMIS, MATIES</v>
      </c>
      <c r="G39" s="140"/>
      <c r="H39" s="140"/>
      <c r="I39" s="140"/>
      <c r="J39" s="140"/>
      <c r="K39" s="140"/>
      <c r="L39" s="140"/>
      <c r="M39" s="116"/>
      <c r="N39" s="110"/>
      <c r="O39" s="38">
        <f>IF($E39="","",VLOOKUP($E39,'[1]Prep Sorteo'!$A$7:$M$71,10,FALSE))</f>
        <v>231</v>
      </c>
      <c r="P39" s="111" t="e">
        <f ca="1">jugador($F39)</f>
        <v>#NAME?</v>
      </c>
    </row>
    <row r="40" spans="1:16" ht="13.5" thickBot="1">
      <c r="A40" s="180" t="s">
        <v>32</v>
      </c>
      <c r="B40" s="180"/>
      <c r="C40" s="141"/>
      <c r="D40" s="141"/>
      <c r="E40" s="141"/>
      <c r="F40" s="141"/>
      <c r="G40" s="142"/>
      <c r="H40" s="142"/>
      <c r="I40" s="142"/>
      <c r="J40" s="142"/>
      <c r="K40" s="142"/>
      <c r="L40" s="142"/>
      <c r="M40" s="142"/>
      <c r="O40" s="112"/>
      <c r="P40" s="37"/>
    </row>
    <row r="41" spans="1:16" s="73" customFormat="1" ht="9" customHeight="1">
      <c r="A41" s="161" t="s">
        <v>33</v>
      </c>
      <c r="B41" s="162"/>
      <c r="C41" s="162"/>
      <c r="D41" s="163"/>
      <c r="E41" s="70" t="s">
        <v>34</v>
      </c>
      <c r="F41" s="71" t="s">
        <v>35</v>
      </c>
      <c r="G41" s="181" t="s">
        <v>36</v>
      </c>
      <c r="H41" s="182"/>
      <c r="I41" s="183"/>
      <c r="J41" s="72"/>
      <c r="K41" s="182" t="s">
        <v>37</v>
      </c>
      <c r="L41" s="182"/>
      <c r="M41" s="184"/>
      <c r="N41" s="145"/>
    </row>
    <row r="42" spans="1:16" s="73" customFormat="1" ht="9" customHeight="1" thickBot="1">
      <c r="A42" s="185" t="s">
        <v>50</v>
      </c>
      <c r="B42" s="186"/>
      <c r="C42" s="186"/>
      <c r="D42" s="187"/>
      <c r="E42" s="74">
        <v>1</v>
      </c>
      <c r="F42" s="75" t="str">
        <f>F9</f>
        <v>COLONNA THIEL, NUNZIO GIO</v>
      </c>
      <c r="G42" s="164"/>
      <c r="H42" s="165"/>
      <c r="I42" s="166"/>
      <c r="J42" s="76"/>
      <c r="K42" s="165"/>
      <c r="L42" s="165"/>
      <c r="M42" s="167"/>
      <c r="N42" s="145"/>
    </row>
    <row r="43" spans="1:16" s="73" customFormat="1" ht="9" customHeight="1">
      <c r="A43" s="174" t="s">
        <v>38</v>
      </c>
      <c r="B43" s="175"/>
      <c r="C43" s="175"/>
      <c r="D43" s="176"/>
      <c r="E43" s="77">
        <v>2</v>
      </c>
      <c r="F43" s="78" t="str">
        <f>F39</f>
        <v>TORRES RAMIS, MATIES</v>
      </c>
      <c r="G43" s="164"/>
      <c r="H43" s="165"/>
      <c r="I43" s="166"/>
      <c r="J43" s="76"/>
      <c r="K43" s="165"/>
      <c r="L43" s="165"/>
      <c r="M43" s="167"/>
      <c r="N43" s="145"/>
    </row>
    <row r="44" spans="1:16" s="73" customFormat="1" ht="9" customHeight="1" thickBot="1">
      <c r="A44" s="177" t="s">
        <v>51</v>
      </c>
      <c r="B44" s="178"/>
      <c r="C44" s="178"/>
      <c r="D44" s="179"/>
      <c r="E44" s="77">
        <v>3</v>
      </c>
      <c r="F44" s="78" t="str">
        <f>IF($E$17=3,$F$17,IF($E$31=3,$F$31,""))</f>
        <v>CABOT SABATER, TONI</v>
      </c>
      <c r="G44" s="164"/>
      <c r="H44" s="165"/>
      <c r="I44" s="166"/>
      <c r="J44" s="76"/>
      <c r="K44" s="165"/>
      <c r="L44" s="165"/>
      <c r="M44" s="167"/>
      <c r="N44" s="145"/>
    </row>
    <row r="45" spans="1:16" s="73" customFormat="1" ht="9" customHeight="1">
      <c r="A45" s="161" t="s">
        <v>39</v>
      </c>
      <c r="B45" s="162"/>
      <c r="C45" s="162"/>
      <c r="D45" s="163"/>
      <c r="E45" s="77">
        <v>4</v>
      </c>
      <c r="F45" s="78" t="str">
        <f>IF($E$17=4,$F$17,IF($E$31=4,$F$31,""))</f>
        <v>FERNANDEZ RAMIS, DAVID</v>
      </c>
      <c r="G45" s="164"/>
      <c r="H45" s="165"/>
      <c r="I45" s="166"/>
      <c r="J45" s="76"/>
      <c r="K45" s="165"/>
      <c r="L45" s="165"/>
      <c r="M45" s="167"/>
      <c r="N45" s="145"/>
    </row>
    <row r="46" spans="1:16" s="73" customFormat="1" ht="9" customHeight="1" thickBot="1">
      <c r="A46" s="171"/>
      <c r="B46" s="172"/>
      <c r="C46" s="172"/>
      <c r="D46" s="173"/>
      <c r="E46" s="79"/>
      <c r="F46" s="80"/>
      <c r="G46" s="164"/>
      <c r="H46" s="165"/>
      <c r="I46" s="166"/>
      <c r="J46" s="76"/>
      <c r="K46" s="165"/>
      <c r="L46" s="165"/>
      <c r="M46" s="167"/>
      <c r="N46" s="145"/>
    </row>
    <row r="47" spans="1:16" s="73" customFormat="1" ht="9" customHeight="1">
      <c r="A47" s="161" t="s">
        <v>40</v>
      </c>
      <c r="B47" s="162"/>
      <c r="C47" s="162"/>
      <c r="D47" s="163"/>
      <c r="E47" s="79"/>
      <c r="F47" s="80"/>
      <c r="G47" s="164"/>
      <c r="H47" s="165"/>
      <c r="I47" s="166"/>
      <c r="J47" s="76"/>
      <c r="K47" s="165"/>
      <c r="L47" s="165"/>
      <c r="M47" s="167"/>
      <c r="N47" s="145"/>
    </row>
    <row r="48" spans="1:16" s="73" customFormat="1" ht="9" customHeight="1">
      <c r="A48" s="168" t="str">
        <f>K6</f>
        <v>MARTIN CERDO FUENTENEBRO</v>
      </c>
      <c r="B48" s="169"/>
      <c r="C48" s="169"/>
      <c r="D48" s="170"/>
      <c r="E48" s="79"/>
      <c r="F48" s="80"/>
      <c r="G48" s="164"/>
      <c r="H48" s="165"/>
      <c r="I48" s="166"/>
      <c r="J48" s="76"/>
      <c r="K48" s="165"/>
      <c r="L48" s="165"/>
      <c r="M48" s="167"/>
      <c r="N48" s="145"/>
    </row>
    <row r="49" spans="1:14" s="73" customFormat="1" ht="9" customHeight="1" thickBot="1">
      <c r="A49" s="152">
        <f>('[1]Prep Torneo'!$E$7)</f>
        <v>5796796</v>
      </c>
      <c r="B49" s="153"/>
      <c r="C49" s="153"/>
      <c r="D49" s="154"/>
      <c r="E49" s="81"/>
      <c r="F49" s="82"/>
      <c r="G49" s="155"/>
      <c r="H49" s="156"/>
      <c r="I49" s="157"/>
      <c r="J49" s="83"/>
      <c r="K49" s="156"/>
      <c r="L49" s="156"/>
      <c r="M49" s="158"/>
      <c r="N49" s="145"/>
    </row>
    <row r="50" spans="1:14" s="73" customFormat="1">
      <c r="B50" s="84" t="s">
        <v>41</v>
      </c>
      <c r="F50" s="85"/>
      <c r="G50" s="85"/>
      <c r="H50" s="85"/>
      <c r="I50" s="86"/>
      <c r="J50" s="86"/>
      <c r="K50" s="159" t="s">
        <v>42</v>
      </c>
      <c r="L50" s="159"/>
      <c r="M50" s="159"/>
      <c r="N50" s="145"/>
    </row>
    <row r="51" spans="1:14" s="73" customFormat="1">
      <c r="F51" s="87" t="s">
        <v>43</v>
      </c>
      <c r="G51" s="160" t="s">
        <v>44</v>
      </c>
      <c r="H51" s="160"/>
      <c r="I51" s="160"/>
      <c r="J51" s="88"/>
      <c r="K51" s="85"/>
      <c r="L51" s="85"/>
      <c r="M51" s="86"/>
      <c r="N51" s="145"/>
    </row>
  </sheetData>
  <sheetProtection password="CC8C" sheet="1" formatCells="0"/>
  <mergeCells count="36">
    <mergeCell ref="A49:D49"/>
    <mergeCell ref="G49:I49"/>
    <mergeCell ref="K49:M49"/>
    <mergeCell ref="K50:M50"/>
    <mergeCell ref="G51:I51"/>
    <mergeCell ref="A47:D47"/>
    <mergeCell ref="G47:I47"/>
    <mergeCell ref="K47:M47"/>
    <mergeCell ref="A48:D48"/>
    <mergeCell ref="G48:I48"/>
    <mergeCell ref="K48:M48"/>
    <mergeCell ref="A45:D45"/>
    <mergeCell ref="G45:I45"/>
    <mergeCell ref="K45:M45"/>
    <mergeCell ref="A46:D46"/>
    <mergeCell ref="G46:I46"/>
    <mergeCell ref="K46:M46"/>
    <mergeCell ref="A43:D43"/>
    <mergeCell ref="G43:I43"/>
    <mergeCell ref="K43:M43"/>
    <mergeCell ref="A44:D44"/>
    <mergeCell ref="G44:I44"/>
    <mergeCell ref="K44:M44"/>
    <mergeCell ref="A40:B40"/>
    <mergeCell ref="A41:D41"/>
    <mergeCell ref="G41:I41"/>
    <mergeCell ref="K41:M41"/>
    <mergeCell ref="A42:D42"/>
    <mergeCell ref="G42:I42"/>
    <mergeCell ref="K42:M42"/>
    <mergeCell ref="A6:E6"/>
    <mergeCell ref="A1:M1"/>
    <mergeCell ref="A2:M2"/>
    <mergeCell ref="A3:E3"/>
    <mergeCell ref="A4:E4"/>
    <mergeCell ref="A5:E5"/>
  </mergeCells>
  <phoneticPr fontId="26" type="noConversion"/>
  <conditionalFormatting sqref="B9:D39 F9:F39">
    <cfRule type="expression" dxfId="1" priority="1" stopIfTrue="1">
      <formula>AND($E9&lt;=$M$9,$O9&gt;0,$E9&gt;0,$D9&lt;&gt;"LL",$D9&lt;&gt;"Alt")</formula>
    </cfRule>
  </conditionalFormatting>
  <conditionalFormatting sqref="E9 E13 E15 E19 E21 E23 E25 E11 E17 E27 E29 E31 E33 E35 E37 E39">
    <cfRule type="expression" dxfId="0" priority="2" stopIfTrue="1">
      <formula>AND($E9&lt;=$M$9,$E9&gt;0,$O9&gt;0,$D9&lt;&gt;"LL",$D9&lt;&gt;"Alt")</formula>
    </cfRule>
  </conditionalFormatting>
  <dataValidations count="4">
    <dataValidation type="list" allowBlank="1" showInputMessage="1" showErrorMessage="1" sqref="G34 G14 G18 G22 G30 G10 G26 G38">
      <formula1>$P9:$P11</formula1>
    </dataValidation>
    <dataValidation type="list" allowBlank="1" showInputMessage="1" showErrorMessage="1" sqref="I20 I28 I12 I36">
      <formula1>$G13:$G14</formula1>
    </dataValidation>
    <dataValidation type="list" allowBlank="1" showInputMessage="1" showErrorMessage="1" sqref="M24">
      <formula1>$K31:$K32</formula1>
    </dataValidation>
    <dataValidation type="list" allowBlank="1" showInputMessage="1" showErrorMessage="1" sqref="K16 K32">
      <formula1>$I19:$I20</formula1>
    </dataValidation>
  </dataValidations>
  <printOptions horizontalCentered="1" verticalCentered="1"/>
  <pageMargins left="0" right="0" top="0" bottom="0" header="0" footer="0"/>
  <pageSetup paperSize="9" scale="91"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Ale masc</vt:lpstr>
      <vt:lpstr>Cad masc</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Martí Cerdó Fuentenebro</dc:creator>
  <cp:lastModifiedBy>PC2</cp:lastModifiedBy>
  <cp:lastPrinted>2017-10-23T09:25:25Z</cp:lastPrinted>
  <dcterms:created xsi:type="dcterms:W3CDTF">2017-10-11T13:28:42Z</dcterms:created>
  <dcterms:modified xsi:type="dcterms:W3CDTF">2017-10-27T08:33:28Z</dcterms:modified>
</cp:coreProperties>
</file>