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05" windowWidth="19320" windowHeight="9975" tabRatio="675"/>
  </bookViews>
  <sheets>
    <sheet name="BENJ MASC" sheetId="1" r:id="rId1"/>
    <sheet name="ALEV MASC" sheetId="3" r:id="rId2"/>
    <sheet name="INF MASC" sheetId="5" r:id="rId3"/>
    <sheet name="CAD MASC" sheetId="10" r:id="rId4"/>
    <sheet name="ALEV FEM" sheetId="4" r:id="rId5"/>
    <sheet name="INF FEM" sheetId="6" r:id="rId6"/>
    <sheet name="JUN FEM" sheetId="11" r:id="rId7"/>
  </sheets>
  <calcPr calcId="125725"/>
</workbook>
</file>

<file path=xl/calcChain.xml><?xml version="1.0" encoding="utf-8"?>
<calcChain xmlns="http://schemas.openxmlformats.org/spreadsheetml/2006/main">
  <c r="F15" i="11"/>
  <c r="C15"/>
  <c r="C15" i="10"/>
  <c r="G16" i="11"/>
  <c r="F16"/>
  <c r="E16"/>
  <c r="D16"/>
  <c r="C16"/>
  <c r="G15"/>
  <c r="E15"/>
  <c r="D15"/>
  <c r="G17" i="6"/>
  <c r="F17"/>
  <c r="H17" s="1"/>
  <c r="E17"/>
  <c r="D17"/>
  <c r="C17"/>
  <c r="G16"/>
  <c r="F16"/>
  <c r="E16"/>
  <c r="D16"/>
  <c r="C16"/>
  <c r="G16" i="4"/>
  <c r="F16"/>
  <c r="H16" s="1"/>
  <c r="E16"/>
  <c r="D16"/>
  <c r="C16"/>
  <c r="G15"/>
  <c r="F15"/>
  <c r="H15" s="1"/>
  <c r="E15"/>
  <c r="D15"/>
  <c r="C15"/>
  <c r="G16" i="10"/>
  <c r="F16"/>
  <c r="H16" s="1"/>
  <c r="E16"/>
  <c r="D16"/>
  <c r="C16"/>
  <c r="G15"/>
  <c r="F15"/>
  <c r="E15"/>
  <c r="D15"/>
  <c r="G14" i="5"/>
  <c r="F15"/>
  <c r="F14"/>
  <c r="E14"/>
  <c r="D15"/>
  <c r="D14"/>
  <c r="C15"/>
  <c r="C14"/>
  <c r="G15"/>
  <c r="H15"/>
  <c r="E15"/>
  <c r="H14"/>
  <c r="G16" i="3"/>
  <c r="G15"/>
  <c r="F16"/>
  <c r="F15"/>
  <c r="H15" s="1"/>
  <c r="D16"/>
  <c r="E16"/>
  <c r="E15"/>
  <c r="D15"/>
  <c r="C16"/>
  <c r="C15"/>
  <c r="G14" i="1"/>
  <c r="F14"/>
  <c r="C14"/>
  <c r="J18" i="11"/>
  <c r="L15"/>
  <c r="J19" i="6"/>
  <c r="L16"/>
  <c r="L18" i="11"/>
  <c r="J15"/>
  <c r="L18" i="10"/>
  <c r="J15"/>
  <c r="L19" i="6"/>
  <c r="J16"/>
  <c r="L18" i="4"/>
  <c r="J15"/>
  <c r="L18" i="3"/>
  <c r="J15"/>
  <c r="L18" i="1"/>
  <c r="L26" s="1"/>
  <c r="J18"/>
  <c r="J26" s="1"/>
  <c r="L17"/>
  <c r="J17"/>
  <c r="G17"/>
  <c r="F17"/>
  <c r="H17" s="1"/>
  <c r="E17"/>
  <c r="D17"/>
  <c r="C17"/>
  <c r="G16"/>
  <c r="F16"/>
  <c r="E16"/>
  <c r="D16"/>
  <c r="C16"/>
  <c r="R15"/>
  <c r="P15"/>
  <c r="L15"/>
  <c r="J15"/>
  <c r="G15"/>
  <c r="F15"/>
  <c r="E15"/>
  <c r="D15"/>
  <c r="C15"/>
  <c r="R14"/>
  <c r="P22" s="1"/>
  <c r="P14"/>
  <c r="R22" s="1"/>
  <c r="L14"/>
  <c r="J14"/>
  <c r="E14"/>
  <c r="D14"/>
  <c r="L17" i="5"/>
  <c r="J14"/>
  <c r="H16" i="3" l="1"/>
  <c r="H15" i="10"/>
  <c r="H16" i="6"/>
  <c r="H16" i="11"/>
  <c r="H15"/>
  <c r="H14" i="1"/>
  <c r="H15"/>
  <c r="H16"/>
</calcChain>
</file>

<file path=xl/sharedStrings.xml><?xml version="1.0" encoding="utf-8"?>
<sst xmlns="http://schemas.openxmlformats.org/spreadsheetml/2006/main" count="180" uniqueCount="40">
  <si>
    <t>G</t>
  </si>
  <si>
    <t>P</t>
  </si>
  <si>
    <t>J</t>
  </si>
  <si>
    <t xml:space="preserve"> A/F </t>
  </si>
  <si>
    <t xml:space="preserve"> E/C</t>
  </si>
  <si>
    <t>DIF.</t>
  </si>
  <si>
    <t>VS</t>
  </si>
  <si>
    <t>BENJAMIN MASCULINO</t>
  </si>
  <si>
    <t>GRUPO A</t>
  </si>
  <si>
    <t>ALEVIN MASCULINO</t>
  </si>
  <si>
    <t>ALEVIN FEMENINO</t>
  </si>
  <si>
    <t>DESCANSA</t>
  </si>
  <si>
    <t>INFANTIL MASCULINO</t>
  </si>
  <si>
    <t>INFANTIL FEMENINO</t>
  </si>
  <si>
    <t>Se clasifica para el Campeonato de Baleares el campeón del grupo</t>
  </si>
  <si>
    <t>CT SANTA GERTRUDIS</t>
  </si>
  <si>
    <t>GRUPO 1</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</si>
  <si>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</si>
  <si>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</si>
  <si>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</si>
  <si>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</si>
  <si>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</si>
  <si>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TC IBIZA</t>
  </si>
  <si>
    <t>CADETE MASCULINO</t>
  </si>
  <si>
    <t>JUNIOR FEMENINO</t>
  </si>
  <si>
    <t>CAMPEONATO DE IBIZA Y FORMENTERA POR EQUIPOS JUVENILES 2020</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</si>
  <si>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</si>
  <si>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recibirla se dará por perdedor al equipo local. </t>
    </r>
    <r>
      <rPr>
        <b/>
        <sz val="9"/>
        <rFont val="DIN Pro Regular"/>
        <family val="2"/>
      </rPr>
      <t>Los resultados se actualizarán tras cada jornada según estas normas.</t>
    </r>
  </si>
  <si>
    <r>
      <t xml:space="preserve">En caso de no recibir comunicación se dará por perdedor al equipo local. </t>
    </r>
    <r>
      <rPr>
        <b/>
        <sz val="9"/>
        <rFont val="DIN Pro Regular"/>
        <family val="2"/>
      </rPr>
      <t>Los resultados se actualizarán tras cada jornada según estas normas.</t>
    </r>
  </si>
  <si>
    <t>J.1  15-16 FEBRERO</t>
  </si>
  <si>
    <t>J.2  22-23 FEBRERO</t>
  </si>
  <si>
    <t>J.4  14-15 MARZO</t>
  </si>
  <si>
    <t>J.5  21-22 MARZO</t>
  </si>
  <si>
    <t>J.6 28-29 MARZO</t>
  </si>
  <si>
    <t>J.2  7-8 MARZO</t>
  </si>
  <si>
    <t>J.3  29 FEB- 1 MAR</t>
  </si>
  <si>
    <t>Nota: CT Santa Gertrudis se clasifica para el balear por la baja del equipo del Ibiza Club de Campo, que no ha podido sustituir</t>
  </si>
  <si>
    <t>una baja en su relación de jugadoras.</t>
  </si>
  <si>
    <t>W.O</t>
  </si>
  <si>
    <t>W.O.</t>
  </si>
</sst>
</file>

<file path=xl/styles.xml><?xml version="1.0" encoding="utf-8"?>
<styleSheet xmlns="http://schemas.openxmlformats.org/spreadsheetml/2006/main">
  <fonts count="26">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5"/>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strike/>
      <sz val="8"/>
      <name val="DINPro-Bold"/>
      <family val="3"/>
    </font>
    <font>
      <sz val="8"/>
      <name val="DIN Pro Bold"/>
      <family val="2"/>
    </font>
    <font>
      <sz val="8"/>
      <color theme="1"/>
      <name val="Calibri"/>
      <family val="2"/>
      <scheme val="minor"/>
    </font>
    <font>
      <sz val="8"/>
      <color theme="1"/>
      <name val="DIN Pro Bold"/>
      <family val="2"/>
    </font>
    <font>
      <sz val="10"/>
      <color theme="1"/>
      <name val="DIN Pro Bold"/>
      <family val="2"/>
    </font>
    <font>
      <sz val="8"/>
      <color rgb="FFFF0000"/>
      <name val="DIN Pro Bold"/>
      <family val="2"/>
    </font>
    <font>
      <sz val="8"/>
      <color rgb="FFFF0000"/>
      <name val="DIN Pro Regular"/>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cellStyleXfs>
  <cellXfs count="66">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xf numFmtId="0" fontId="10"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10" fillId="2" borderId="0" xfId="0" applyFont="1" applyFill="1"/>
    <xf numFmtId="0" fontId="9" fillId="2" borderId="0" xfId="0" applyFont="1" applyFill="1" applyAlignment="1">
      <alignment horizontal="center" vertical="center"/>
    </xf>
    <xf numFmtId="0" fontId="11" fillId="2" borderId="0" xfId="0" applyFont="1" applyFill="1" applyAlignment="1">
      <alignment vertical="center"/>
    </xf>
    <xf numFmtId="0" fontId="13" fillId="0" borderId="0" xfId="0" applyFont="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3" borderId="0" xfId="0" applyFont="1" applyFill="1"/>
    <xf numFmtId="0" fontId="12" fillId="3" borderId="7" xfId="0" applyFont="1" applyFill="1" applyBorder="1" applyAlignment="1">
      <alignment vertical="center"/>
    </xf>
    <xf numFmtId="0" fontId="10" fillId="3" borderId="0" xfId="0" applyFont="1" applyFill="1"/>
    <xf numFmtId="0" fontId="12" fillId="0" borderId="11" xfId="1" applyFont="1" applyBorder="1" applyAlignment="1">
      <alignment vertical="center"/>
    </xf>
    <xf numFmtId="0" fontId="12" fillId="0" borderId="7" xfId="1" applyFont="1" applyBorder="1" applyAlignment="1">
      <alignment vertical="center"/>
    </xf>
    <xf numFmtId="0" fontId="15" fillId="2" borderId="0" xfId="0" applyFont="1" applyFill="1"/>
    <xf numFmtId="0" fontId="15" fillId="5" borderId="0" xfId="0" applyFont="1" applyFill="1" applyAlignment="1">
      <alignment vertical="center"/>
    </xf>
    <xf numFmtId="0" fontId="16" fillId="5" borderId="0" xfId="0" applyFont="1" applyFill="1" applyAlignment="1">
      <alignment vertical="center"/>
    </xf>
    <xf numFmtId="0" fontId="0" fillId="5" borderId="0" xfId="0" applyFill="1" applyAlignment="1">
      <alignment vertical="center"/>
    </xf>
    <xf numFmtId="0" fontId="17" fillId="5" borderId="0" xfId="0" applyFont="1" applyFill="1" applyAlignment="1">
      <alignment horizontal="left" vertical="center"/>
    </xf>
    <xf numFmtId="0" fontId="19" fillId="3" borderId="5" xfId="0" applyFont="1" applyFill="1" applyBorder="1" applyAlignment="1">
      <alignment vertical="center"/>
    </xf>
    <xf numFmtId="0" fontId="20" fillId="0" borderId="7" xfId="1" applyFont="1" applyBorder="1" applyAlignment="1">
      <alignment horizontal="center" vertical="center"/>
    </xf>
    <xf numFmtId="0" fontId="21" fillId="0" borderId="0" xfId="0" applyFont="1" applyAlignment="1">
      <alignment vertical="center"/>
    </xf>
    <xf numFmtId="0" fontId="20" fillId="0" borderId="0" xfId="1" applyFont="1" applyAlignment="1">
      <alignment vertical="center"/>
    </xf>
    <xf numFmtId="0" fontId="22" fillId="0" borderId="0" xfId="0" applyFont="1" applyAlignment="1">
      <alignment vertical="center"/>
    </xf>
    <xf numFmtId="0" fontId="22" fillId="0" borderId="0" xfId="0" applyFont="1"/>
    <xf numFmtId="0" fontId="21" fillId="0" borderId="0" xfId="0" applyFont="1"/>
    <xf numFmtId="0" fontId="23" fillId="0" borderId="0" xfId="0" applyFont="1"/>
    <xf numFmtId="0" fontId="24" fillId="0" borderId="7" xfId="1" applyFont="1" applyBorder="1" applyAlignment="1">
      <alignment horizontal="center" vertical="center"/>
    </xf>
    <xf numFmtId="0" fontId="25" fillId="0" borderId="0" xfId="0" applyFont="1" applyAlignment="1">
      <alignment vertical="center"/>
    </xf>
    <xf numFmtId="0" fontId="18" fillId="3" borderId="0" xfId="0" applyFont="1" applyFill="1" applyAlignment="1">
      <alignment horizontal="left" vertical="top" wrapText="1"/>
    </xf>
    <xf numFmtId="0" fontId="9" fillId="3" borderId="0" xfId="0" applyFont="1" applyFill="1" applyAlignment="1">
      <alignment horizontal="center"/>
    </xf>
    <xf numFmtId="0" fontId="3" fillId="4" borderId="4" xfId="0" applyFont="1" applyFill="1" applyBorder="1" applyAlignment="1">
      <alignment horizontal="center" vertical="center"/>
    </xf>
    <xf numFmtId="0" fontId="6" fillId="4" borderId="5" xfId="0" applyFont="1" applyFill="1" applyBorder="1" applyAlignment="1">
      <alignment vertical="center"/>
    </xf>
    <xf numFmtId="0" fontId="3" fillId="4" borderId="6" xfId="0" applyFont="1" applyFill="1" applyBorder="1" applyAlignment="1">
      <alignment horizontal="center" vertical="center"/>
    </xf>
    <xf numFmtId="0" fontId="6" fillId="4" borderId="7" xfId="0" applyFont="1" applyFill="1" applyBorder="1" applyAlignment="1">
      <alignment vertical="center"/>
    </xf>
    <xf numFmtId="0" fontId="24" fillId="0" borderId="0" xfId="0" applyFont="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1333500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3004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1186296</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589317"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1013114</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118530</xdr:colOff>
      <xdr:row>2</xdr:row>
      <xdr:rowOff>240061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47651"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5"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103809</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4"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5"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zoomScale="110" zoomScaleNormal="110" workbookViewId="0">
      <selection activeCell="R26" sqref="R26:R27"/>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row r="3" spans="1:20" ht="21" customHeight="1"/>
    <row r="4" spans="1:20" ht="27" customHeight="1">
      <c r="B4" s="33" t="s">
        <v>25</v>
      </c>
    </row>
    <row r="5" spans="1:20" ht="15" customHeight="1">
      <c r="L5" s="15"/>
    </row>
    <row r="6" spans="1:20" ht="15" customHeight="1">
      <c r="B6" s="39" t="s">
        <v>7</v>
      </c>
      <c r="C6" s="41"/>
      <c r="D6" s="5"/>
      <c r="E6" s="6"/>
      <c r="F6" s="44" t="s">
        <v>14</v>
      </c>
      <c r="G6" s="30"/>
      <c r="H6" s="30"/>
      <c r="I6" s="30"/>
      <c r="J6" s="30"/>
      <c r="K6" s="5"/>
    </row>
    <row r="7" spans="1:20" ht="15" customHeight="1">
      <c r="B7" s="5"/>
      <c r="C7" s="5"/>
      <c r="D7" s="5"/>
      <c r="E7" s="5"/>
      <c r="F7" s="5" t="s">
        <v>19</v>
      </c>
      <c r="G7" s="5"/>
      <c r="H7" s="5"/>
      <c r="I7" s="5"/>
      <c r="J7" s="5"/>
      <c r="K7" s="5"/>
    </row>
    <row r="9" spans="1:20" s="12" customFormat="1" ht="15" customHeight="1">
      <c r="B9" s="48" t="s">
        <v>26</v>
      </c>
      <c r="C9" s="45"/>
      <c r="D9" s="45"/>
      <c r="E9" s="45"/>
      <c r="F9" s="45"/>
      <c r="G9" s="45"/>
      <c r="H9" s="45"/>
      <c r="I9" s="45"/>
      <c r="J9" s="45"/>
      <c r="K9" s="45"/>
      <c r="L9" s="46"/>
      <c r="M9" s="47"/>
      <c r="N9" s="47"/>
      <c r="O9" s="47"/>
      <c r="P9" s="29"/>
    </row>
    <row r="10" spans="1:20" s="12" customFormat="1" ht="15" customHeight="1">
      <c r="B10" s="48" t="s">
        <v>20</v>
      </c>
      <c r="C10" s="45"/>
      <c r="D10" s="45"/>
      <c r="E10" s="45"/>
      <c r="F10" s="45"/>
      <c r="G10" s="45"/>
      <c r="H10" s="45"/>
      <c r="I10" s="45"/>
      <c r="J10" s="45"/>
      <c r="K10" s="45"/>
      <c r="L10" s="46"/>
      <c r="M10" s="47"/>
      <c r="N10" s="47"/>
      <c r="O10" s="47"/>
      <c r="P10" s="29"/>
    </row>
    <row r="11" spans="1:20" s="12" customFormat="1" ht="15" customHeight="1">
      <c r="B11" s="48" t="s">
        <v>28</v>
      </c>
      <c r="C11" s="45"/>
      <c r="D11" s="45"/>
      <c r="E11" s="45"/>
      <c r="F11" s="45"/>
      <c r="G11" s="45"/>
      <c r="H11" s="45"/>
      <c r="I11" s="45"/>
      <c r="J11" s="45"/>
      <c r="K11" s="45"/>
      <c r="L11" s="46"/>
      <c r="M11" s="47"/>
      <c r="N11" s="47"/>
      <c r="O11" s="47"/>
      <c r="P11" s="29"/>
    </row>
    <row r="12" spans="1:20" s="12" customFormat="1" ht="12.95" customHeight="1" thickBot="1"/>
    <row r="13" spans="1:20" s="12" customFormat="1" ht="15" customHeight="1" thickBot="1">
      <c r="A13" s="16"/>
      <c r="B13" s="4" t="s">
        <v>8</v>
      </c>
      <c r="C13" s="34" t="s">
        <v>2</v>
      </c>
      <c r="D13" s="35" t="s">
        <v>0</v>
      </c>
      <c r="E13" s="36" t="s">
        <v>1</v>
      </c>
      <c r="F13" s="36" t="s">
        <v>3</v>
      </c>
      <c r="G13" s="37" t="s">
        <v>4</v>
      </c>
      <c r="H13" s="38" t="s">
        <v>5</v>
      </c>
      <c r="J13" s="14" t="s">
        <v>29</v>
      </c>
      <c r="K13" s="17"/>
      <c r="L13" s="10"/>
      <c r="M13" s="11"/>
      <c r="P13" s="14" t="s">
        <v>35</v>
      </c>
      <c r="Q13" s="17"/>
      <c r="R13" s="10"/>
      <c r="S13" s="11"/>
    </row>
    <row r="14" spans="1:20" s="12" customFormat="1" ht="15" customHeight="1">
      <c r="A14" s="1">
        <v>1</v>
      </c>
      <c r="B14" s="18" t="s">
        <v>18</v>
      </c>
      <c r="C14" s="19">
        <f>COUNT(M14,N17,S14)</f>
        <v>2</v>
      </c>
      <c r="D14" s="20">
        <f>IF(M14&gt;N14,1,0)+IF(N17&gt;M17,1,0)+IF(S14&gt;T14,1,0)</f>
        <v>1</v>
      </c>
      <c r="E14" s="20">
        <f>IF(M14&lt;N14,1,0)+IF(N17&lt;M17,1,0)+IF(S14&lt;T14,1,0)</f>
        <v>1</v>
      </c>
      <c r="F14" s="20">
        <f>VALUE(M14+N17+S14)</f>
        <v>3</v>
      </c>
      <c r="G14" s="20">
        <f>VALUE(N14+M17+T14)</f>
        <v>3</v>
      </c>
      <c r="H14" s="20">
        <f>AVERAGE(F14-G14)</f>
        <v>0</v>
      </c>
      <c r="I14" s="22"/>
      <c r="J14" s="8" t="str">
        <f>B14</f>
        <v>CT SANTA EULALIA</v>
      </c>
      <c r="K14" s="23" t="s">
        <v>6</v>
      </c>
      <c r="L14" s="43" t="str">
        <f>B17</f>
        <v>DESCANSA</v>
      </c>
      <c r="M14" s="50"/>
      <c r="N14" s="50"/>
      <c r="O14" s="51"/>
      <c r="P14" s="8" t="str">
        <f>B14</f>
        <v>CT SANTA EULALIA</v>
      </c>
      <c r="Q14" s="23" t="s">
        <v>6</v>
      </c>
      <c r="R14" s="8" t="str">
        <f>B15</f>
        <v>IBIZA CLUB DE CAMPO</v>
      </c>
      <c r="S14" s="50">
        <v>0</v>
      </c>
      <c r="T14" s="50">
        <v>3</v>
      </c>
    </row>
    <row r="15" spans="1:20" s="12" customFormat="1" ht="15" customHeight="1">
      <c r="A15" s="2">
        <v>2</v>
      </c>
      <c r="B15" s="24" t="s">
        <v>17</v>
      </c>
      <c r="C15" s="25">
        <f>COUNT(M15,N18,T14)</f>
        <v>2</v>
      </c>
      <c r="D15" s="25">
        <f>IF(M15&gt;N15,1,0)+IF(N18&gt;M18,1,0)+IF(T14&gt;S14,1,0)</f>
        <v>2</v>
      </c>
      <c r="E15" s="25">
        <f>IF(M15&lt;N15,1,0)+IF(N18&lt;M18,1,0)+IF(T14&lt;S14,1,0)</f>
        <v>0</v>
      </c>
      <c r="F15" s="25">
        <f>VALUE(M15+N18+T14)</f>
        <v>6</v>
      </c>
      <c r="G15" s="25">
        <f>VALUE(N15+M18+S14)</f>
        <v>0</v>
      </c>
      <c r="H15" s="25">
        <f>AVERAGE(F15-G15)</f>
        <v>6</v>
      </c>
      <c r="I15" s="22"/>
      <c r="J15" s="8" t="str">
        <f>B15</f>
        <v>IBIZA CLUB DE CAMPO</v>
      </c>
      <c r="K15" s="23" t="s">
        <v>6</v>
      </c>
      <c r="L15" s="9" t="str">
        <f>B16</f>
        <v>TC IBIZA</v>
      </c>
      <c r="M15" s="50">
        <v>3</v>
      </c>
      <c r="N15" s="50">
        <v>0</v>
      </c>
      <c r="O15" s="51"/>
      <c r="P15" s="9" t="str">
        <f>B16</f>
        <v>TC IBIZA</v>
      </c>
      <c r="Q15" s="23" t="s">
        <v>6</v>
      </c>
      <c r="R15" s="42" t="str">
        <f>B17</f>
        <v>DESCANSA</v>
      </c>
      <c r="S15" s="50"/>
      <c r="T15" s="50"/>
    </row>
    <row r="16" spans="1:20" s="12" customFormat="1" ht="15" customHeight="1">
      <c r="A16" s="2">
        <v>3</v>
      </c>
      <c r="B16" s="24" t="s">
        <v>22</v>
      </c>
      <c r="C16" s="25">
        <f>COUNT(N15,M17,S15)</f>
        <v>2</v>
      </c>
      <c r="D16" s="27">
        <f>IF(M17&gt;N17,1,0)+IF(N15&gt;M15,1,0)+IF(S15&gt;T15,1,0)</f>
        <v>0</v>
      </c>
      <c r="E16" s="27">
        <f>IF(M17&lt;N17,1,0)+IF(N15&lt;M15,1,0)+IF(S15&lt;T15,1,0)</f>
        <v>2</v>
      </c>
      <c r="F16" s="27">
        <f>VALUE(N15+M17+S15)</f>
        <v>0</v>
      </c>
      <c r="G16" s="27">
        <f>VALUE(M15+N17+T15)</f>
        <v>6</v>
      </c>
      <c r="H16" s="27">
        <f>AVERAGE(F16-G16)</f>
        <v>-6</v>
      </c>
      <c r="J16" s="14" t="s">
        <v>30</v>
      </c>
      <c r="K16" s="17"/>
      <c r="L16" s="10"/>
      <c r="M16" s="52"/>
      <c r="N16" s="53"/>
      <c r="O16" s="51"/>
      <c r="S16" s="53"/>
      <c r="T16" s="53"/>
    </row>
    <row r="17" spans="1:20" s="12" customFormat="1" ht="15" customHeight="1" thickBot="1">
      <c r="A17" s="3"/>
      <c r="B17" s="40" t="s">
        <v>11</v>
      </c>
      <c r="C17" s="25">
        <f>COUNT(N14,M18,T15)</f>
        <v>0</v>
      </c>
      <c r="D17" s="25">
        <f>IF(N14&gt;M14,1,0)+IF(M18&gt;N18,1,0)+IF(T15&gt;S15,1,0)</f>
        <v>0</v>
      </c>
      <c r="E17" s="25">
        <f>IF(N14&lt;M14,1,0)+IF(M18&lt;N18,1,0)+IF(T15&lt;S15,1,0)</f>
        <v>0</v>
      </c>
      <c r="F17" s="25">
        <f>VALUE(N14+M18+T15)</f>
        <v>0</v>
      </c>
      <c r="G17" s="25">
        <f>VALUE(M14+N18+S15)</f>
        <v>0</v>
      </c>
      <c r="H17" s="25">
        <f>AVERAGE(F17-G17)</f>
        <v>0</v>
      </c>
      <c r="J17" s="8" t="str">
        <f>B16</f>
        <v>TC IBIZA</v>
      </c>
      <c r="K17" s="23" t="s">
        <v>6</v>
      </c>
      <c r="L17" s="13" t="str">
        <f>B14</f>
        <v>CT SANTA EULALIA</v>
      </c>
      <c r="M17" s="50">
        <v>0</v>
      </c>
      <c r="N17" s="50">
        <v>3</v>
      </c>
      <c r="O17" s="51"/>
      <c r="S17" s="53"/>
      <c r="T17" s="53"/>
    </row>
    <row r="18" spans="1:20" s="12" customFormat="1" ht="15" customHeight="1">
      <c r="J18" s="42" t="str">
        <f>B17</f>
        <v>DESCANSA</v>
      </c>
      <c r="K18" s="23" t="s">
        <v>6</v>
      </c>
      <c r="L18" s="13" t="str">
        <f>B15</f>
        <v>IBIZA CLUB DE CAMPO</v>
      </c>
      <c r="M18" s="50"/>
      <c r="N18" s="50"/>
      <c r="O18" s="51"/>
      <c r="S18" s="53"/>
      <c r="T18" s="53"/>
    </row>
    <row r="19" spans="1:20" s="12" customFormat="1" ht="15" customHeight="1">
      <c r="M19" s="53"/>
      <c r="N19" s="53"/>
      <c r="O19" s="51"/>
      <c r="S19" s="53"/>
      <c r="T19" s="53"/>
    </row>
    <row r="20" spans="1:20" ht="15" customHeight="1">
      <c r="M20" s="54"/>
      <c r="N20" s="54"/>
      <c r="O20" s="55"/>
      <c r="S20" s="54"/>
      <c r="T20" s="54"/>
    </row>
    <row r="21" spans="1:20" ht="15" customHeight="1">
      <c r="J21" s="14" t="s">
        <v>31</v>
      </c>
      <c r="K21" s="17"/>
      <c r="L21" s="10"/>
      <c r="M21" s="52"/>
      <c r="N21" s="53"/>
      <c r="O21" s="51"/>
      <c r="P21" s="14" t="s">
        <v>33</v>
      </c>
      <c r="Q21" s="17"/>
      <c r="R21" s="10"/>
      <c r="S21" s="52"/>
      <c r="T21" s="53"/>
    </row>
    <row r="22" spans="1:20" ht="15" customHeight="1">
      <c r="J22" s="8" t="s">
        <v>18</v>
      </c>
      <c r="K22" s="23" t="s">
        <v>6</v>
      </c>
      <c r="L22" s="43" t="s">
        <v>11</v>
      </c>
      <c r="M22" s="50"/>
      <c r="N22" s="50"/>
      <c r="O22" s="51"/>
      <c r="P22" s="8" t="str">
        <f>R14</f>
        <v>IBIZA CLUB DE CAMPO</v>
      </c>
      <c r="Q22" s="23" t="s">
        <v>6</v>
      </c>
      <c r="R22" s="8" t="str">
        <f>P14</f>
        <v>CT SANTA EULALIA</v>
      </c>
      <c r="S22" s="50"/>
      <c r="T22" s="50"/>
    </row>
    <row r="23" spans="1:20" ht="15" customHeight="1">
      <c r="J23" s="8" t="s">
        <v>22</v>
      </c>
      <c r="K23" s="23" t="s">
        <v>6</v>
      </c>
      <c r="L23" s="9" t="s">
        <v>17</v>
      </c>
      <c r="M23" s="50"/>
      <c r="N23" s="50"/>
      <c r="O23" s="51"/>
      <c r="P23" s="9" t="s">
        <v>22</v>
      </c>
      <c r="Q23" s="23" t="s">
        <v>6</v>
      </c>
      <c r="R23" s="42" t="s">
        <v>11</v>
      </c>
      <c r="S23" s="50"/>
      <c r="T23" s="50"/>
    </row>
    <row r="24" spans="1:20" ht="15" customHeight="1">
      <c r="J24" s="14" t="s">
        <v>32</v>
      </c>
      <c r="K24" s="17"/>
      <c r="L24" s="10"/>
      <c r="M24" s="52"/>
      <c r="N24" s="53"/>
      <c r="O24" s="51"/>
      <c r="P24" s="12"/>
      <c r="Q24" s="12"/>
      <c r="R24" s="12"/>
      <c r="S24" s="53"/>
      <c r="T24" s="53"/>
    </row>
    <row r="25" spans="1:20" ht="15" customHeight="1">
      <c r="J25" s="8" t="s">
        <v>18</v>
      </c>
      <c r="K25" s="23" t="s">
        <v>6</v>
      </c>
      <c r="L25" s="13" t="s">
        <v>22</v>
      </c>
      <c r="M25" s="50"/>
      <c r="N25" s="50"/>
      <c r="O25" s="51"/>
      <c r="P25" s="12"/>
      <c r="Q25" s="12"/>
      <c r="R25" s="12"/>
      <c r="S25" s="51"/>
      <c r="T25" s="51"/>
    </row>
    <row r="26" spans="1:20" ht="15" customHeight="1">
      <c r="J26" s="42" t="str">
        <f>J18</f>
        <v>DESCANSA</v>
      </c>
      <c r="K26" s="23" t="s">
        <v>6</v>
      </c>
      <c r="L26" s="13" t="str">
        <f>L18</f>
        <v>IBIZA CLUB DE CAMPO</v>
      </c>
      <c r="M26" s="50"/>
      <c r="N26" s="50"/>
      <c r="O26" s="51"/>
      <c r="P26" s="12"/>
      <c r="Q26" s="12"/>
      <c r="R26" s="12"/>
      <c r="S26" s="51"/>
      <c r="T26" s="51"/>
    </row>
    <row r="29" spans="1:20" ht="18" customHeight="1">
      <c r="B29" s="59" t="s">
        <v>21</v>
      </c>
      <c r="C29" s="59"/>
      <c r="D29" s="59"/>
      <c r="E29" s="59"/>
      <c r="F29" s="59"/>
      <c r="G29" s="59"/>
      <c r="H29" s="59"/>
      <c r="I29" s="59"/>
      <c r="J29" s="59"/>
      <c r="K29" s="59"/>
      <c r="L29" s="59"/>
    </row>
    <row r="30" spans="1:20" ht="18" customHeight="1">
      <c r="B30" s="59"/>
      <c r="C30" s="59"/>
      <c r="D30" s="59"/>
      <c r="E30" s="59"/>
      <c r="F30" s="59"/>
      <c r="G30" s="59"/>
      <c r="H30" s="59"/>
      <c r="I30" s="59"/>
      <c r="J30" s="59"/>
      <c r="K30" s="59"/>
      <c r="L30" s="59"/>
    </row>
  </sheetData>
  <mergeCells count="1">
    <mergeCell ref="B29:L30"/>
  </mergeCells>
  <printOptions horizontalCentered="1"/>
  <pageMargins left="3.937007874015748E-2" right="3.937007874015748E-2" top="0.19685039370078741" bottom="0.15748031496062992" header="0.31496062992125984" footer="0.11811023622047245"/>
  <pageSetup paperSize="9" scale="88"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topLeftCell="A2" zoomScale="110" zoomScaleNormal="110" workbookViewId="0">
      <selection activeCell="P21" sqref="P21"/>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39" t="s">
        <v>9</v>
      </c>
      <c r="C6" s="41"/>
      <c r="D6" s="5"/>
      <c r="E6" s="6"/>
      <c r="F6" s="44" t="s">
        <v>14</v>
      </c>
      <c r="G6" s="30"/>
      <c r="H6" s="30"/>
      <c r="I6" s="30"/>
      <c r="J6" s="30"/>
      <c r="K6" s="5"/>
    </row>
    <row r="7" spans="1:16" ht="15" customHeight="1">
      <c r="B7" s="5"/>
      <c r="C7" s="5"/>
      <c r="D7" s="5"/>
      <c r="E7" s="5"/>
      <c r="F7" s="5" t="s">
        <v>19</v>
      </c>
      <c r="G7" s="5"/>
      <c r="H7" s="5"/>
      <c r="I7" s="5"/>
      <c r="J7" s="5"/>
      <c r="K7" s="5"/>
    </row>
    <row r="9" spans="1:16" s="12" customFormat="1" ht="15" customHeigh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2.95" customHeight="1">
      <c r="B12" s="31"/>
      <c r="C12" s="29"/>
      <c r="D12" s="29"/>
      <c r="E12" s="32"/>
      <c r="F12" s="32"/>
      <c r="G12" s="32"/>
      <c r="H12" s="32"/>
      <c r="I12" s="32"/>
      <c r="J12" s="32"/>
      <c r="K12" s="32"/>
    </row>
    <row r="13" spans="1:16" s="12" customFormat="1" ht="12.95" customHeight="1" thickBot="1"/>
    <row r="14" spans="1:16" s="12" customFormat="1" ht="12.95" customHeight="1" thickBot="1">
      <c r="A14" s="16"/>
      <c r="B14" s="7" t="s">
        <v>16</v>
      </c>
      <c r="C14" s="34" t="s">
        <v>2</v>
      </c>
      <c r="D14" s="35" t="s">
        <v>0</v>
      </c>
      <c r="E14" s="36" t="s">
        <v>1</v>
      </c>
      <c r="F14" s="36" t="s">
        <v>3</v>
      </c>
      <c r="G14" s="37" t="s">
        <v>4</v>
      </c>
      <c r="H14" s="38" t="s">
        <v>5</v>
      </c>
      <c r="J14" s="14" t="s">
        <v>29</v>
      </c>
      <c r="K14" s="17"/>
      <c r="L14" s="10"/>
      <c r="M14" s="11"/>
    </row>
    <row r="15" spans="1:16" s="12" customFormat="1" ht="12.95" customHeight="1">
      <c r="A15" s="1">
        <v>1</v>
      </c>
      <c r="B15" s="18" t="s">
        <v>18</v>
      </c>
      <c r="C15" s="19">
        <f>COUNT(M15,N18)</f>
        <v>2</v>
      </c>
      <c r="D15" s="20">
        <f>IF(M15&gt;N15,1,0)+IF(N18&gt;M18,1,0)</f>
        <v>1</v>
      </c>
      <c r="E15" s="20">
        <f>IF(M15&lt;N15,1,0)+IF(N18&lt;M18,1,0)</f>
        <v>1</v>
      </c>
      <c r="F15" s="20">
        <f>VALUE(M15+N18)</f>
        <v>3</v>
      </c>
      <c r="G15" s="20">
        <f>VALUE(N15+M18)</f>
        <v>3</v>
      </c>
      <c r="H15" s="21">
        <f>AVERAGE(F15-G15)</f>
        <v>0</v>
      </c>
      <c r="I15" s="22"/>
      <c r="J15" s="8" t="str">
        <f>B15</f>
        <v>CT SANTA EULALIA</v>
      </c>
      <c r="K15" s="23" t="s">
        <v>6</v>
      </c>
      <c r="L15" s="9" t="s">
        <v>15</v>
      </c>
      <c r="M15" s="57">
        <v>0</v>
      </c>
      <c r="N15" s="57">
        <v>3</v>
      </c>
      <c r="O15" s="65" t="s">
        <v>39</v>
      </c>
      <c r="P15" s="53"/>
    </row>
    <row r="16" spans="1:16" s="12" customFormat="1" ht="12.95" customHeight="1">
      <c r="A16" s="2">
        <v>2</v>
      </c>
      <c r="B16" s="24" t="s">
        <v>15</v>
      </c>
      <c r="C16" s="25">
        <f>COUNT(N15,M18)</f>
        <v>2</v>
      </c>
      <c r="D16" s="25">
        <f>IF(N15&gt;M15,1,0)+IF(M18&gt;N18,1,0)</f>
        <v>1</v>
      </c>
      <c r="E16" s="25">
        <f>IF(N15&lt;M15,1,0)+IF(M18&lt;N18,1,0)</f>
        <v>1</v>
      </c>
      <c r="F16" s="25">
        <f>VALUE(N15+M18)</f>
        <v>3</v>
      </c>
      <c r="G16" s="25">
        <f>VALUE(M15+N18)</f>
        <v>3</v>
      </c>
      <c r="H16" s="26">
        <f>AVERAGE(F16-G16)</f>
        <v>0</v>
      </c>
      <c r="I16" s="22"/>
    </row>
    <row r="17" spans="2:15" s="12" customFormat="1" ht="12.95" customHeight="1">
      <c r="B17" s="28"/>
      <c r="J17" s="14" t="s">
        <v>34</v>
      </c>
      <c r="K17" s="17"/>
      <c r="L17" s="10"/>
      <c r="M17" s="11"/>
    </row>
    <row r="18" spans="2:15" s="12" customFormat="1" ht="12.95" customHeight="1">
      <c r="J18" s="9" t="s">
        <v>15</v>
      </c>
      <c r="K18" s="23" t="s">
        <v>6</v>
      </c>
      <c r="L18" s="8" t="str">
        <f>B15</f>
        <v>CT SANTA EULALIA</v>
      </c>
      <c r="M18" s="57">
        <v>0</v>
      </c>
      <c r="N18" s="57">
        <v>3</v>
      </c>
      <c r="O18" s="65" t="s">
        <v>39</v>
      </c>
    </row>
  </sheetData>
  <printOptions horizontalCentered="1"/>
  <pageMargins left="3.937007874015748E-2" right="3.937007874015748E-2" top="0.19685039370078741" bottom="0.19685039370078741" header="0.31496062992125984" footer="0.31496062992125984"/>
  <pageSetup paperSize="9"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zoomScale="110" zoomScaleNormal="110" workbookViewId="0">
      <selection activeCell="H38" sqref="H38"/>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39" t="s">
        <v>12</v>
      </c>
      <c r="C6" s="41"/>
      <c r="D6" s="5"/>
      <c r="E6" s="6"/>
      <c r="F6" s="44" t="s">
        <v>14</v>
      </c>
      <c r="G6" s="30"/>
      <c r="H6" s="30"/>
      <c r="I6" s="30"/>
      <c r="J6" s="30"/>
      <c r="K6" s="5"/>
    </row>
    <row r="7" spans="1:16" ht="15" customHeight="1">
      <c r="B7" s="5"/>
      <c r="C7" s="5"/>
      <c r="D7" s="5"/>
      <c r="E7" s="5"/>
      <c r="F7" s="5" t="s">
        <v>19</v>
      </c>
      <c r="G7" s="5"/>
      <c r="H7" s="5"/>
      <c r="I7" s="5"/>
      <c r="J7" s="5"/>
      <c r="K7" s="5"/>
    </row>
    <row r="8" spans="1:16" ht="15" customHeight="1"/>
    <row r="9" spans="1:16" s="12" customForma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8" customHeight="1" thickBot="1">
      <c r="B12" s="31"/>
      <c r="C12" s="29"/>
      <c r="D12" s="29"/>
      <c r="E12" s="32"/>
      <c r="F12" s="32"/>
      <c r="G12" s="32"/>
      <c r="H12" s="32"/>
      <c r="I12" s="32"/>
      <c r="J12" s="32"/>
      <c r="K12" s="32"/>
    </row>
    <row r="13" spans="1:16" s="12" customFormat="1" ht="12.95" customHeight="1" thickBot="1">
      <c r="A13" s="16"/>
      <c r="B13" s="7" t="s">
        <v>16</v>
      </c>
      <c r="C13" s="34" t="s">
        <v>2</v>
      </c>
      <c r="D13" s="35" t="s">
        <v>0</v>
      </c>
      <c r="E13" s="36" t="s">
        <v>1</v>
      </c>
      <c r="F13" s="36" t="s">
        <v>3</v>
      </c>
      <c r="G13" s="37" t="s">
        <v>4</v>
      </c>
      <c r="H13" s="38" t="s">
        <v>5</v>
      </c>
      <c r="J13" s="14" t="s">
        <v>29</v>
      </c>
      <c r="K13" s="17"/>
      <c r="L13" s="10"/>
      <c r="M13" s="11"/>
    </row>
    <row r="14" spans="1:16" s="12" customFormat="1" ht="12.95" customHeight="1">
      <c r="A14" s="1">
        <v>1</v>
      </c>
      <c r="B14" s="18" t="s">
        <v>17</v>
      </c>
      <c r="C14" s="19">
        <f>COUNT(M14,N17)</f>
        <v>2</v>
      </c>
      <c r="D14" s="20">
        <f>IF(M14&gt;N14,1,0)+IF(N17&gt;M17,1,0)</f>
        <v>1</v>
      </c>
      <c r="E14" s="20">
        <f>IF(M14&lt;N14,1,0)+IF(N17&lt;M17,1,0)</f>
        <v>1</v>
      </c>
      <c r="F14" s="20">
        <f>VALUE(M14+N17)</f>
        <v>3</v>
      </c>
      <c r="G14" s="20">
        <f>VALUE(N14+M17)</f>
        <v>3</v>
      </c>
      <c r="H14" s="21">
        <f>AVERAGE(F14-G14)</f>
        <v>0</v>
      </c>
      <c r="I14" s="22"/>
      <c r="J14" s="8" t="str">
        <f>B14</f>
        <v>IBIZA CLUB DE CAMPO</v>
      </c>
      <c r="K14" s="23" t="s">
        <v>6</v>
      </c>
      <c r="L14" s="9" t="s">
        <v>15</v>
      </c>
      <c r="M14" s="57">
        <v>0</v>
      </c>
      <c r="N14" s="57">
        <v>3</v>
      </c>
      <c r="O14" s="65" t="s">
        <v>39</v>
      </c>
    </row>
    <row r="15" spans="1:16" s="12" customFormat="1" ht="12.95" customHeight="1">
      <c r="A15" s="2">
        <v>2</v>
      </c>
      <c r="B15" s="24" t="s">
        <v>18</v>
      </c>
      <c r="C15" s="25">
        <f>COUNT(N14,M17)</f>
        <v>2</v>
      </c>
      <c r="D15" s="25">
        <f>IF(N14&gt;M14,1,0)+IF(M17&gt;N17,1,0)</f>
        <v>1</v>
      </c>
      <c r="E15" s="25">
        <f>IF(N14&lt;M14,1,0)+IF(M17&lt;N17,1,0)</f>
        <v>1</v>
      </c>
      <c r="F15" s="25">
        <f>VALUE(N14+M17)</f>
        <v>3</v>
      </c>
      <c r="G15" s="25">
        <f>VALUE(M14+N17)</f>
        <v>3</v>
      </c>
      <c r="H15" s="26">
        <f>AVERAGE(F15-G15)</f>
        <v>0</v>
      </c>
      <c r="I15" s="22"/>
    </row>
    <row r="16" spans="1:16" s="12" customFormat="1" ht="12.95" customHeight="1">
      <c r="B16" s="28"/>
      <c r="J16" s="14" t="s">
        <v>34</v>
      </c>
      <c r="K16" s="17"/>
      <c r="L16" s="10"/>
      <c r="M16" s="11"/>
    </row>
    <row r="17" spans="10:15" s="12" customFormat="1" ht="12.95" customHeight="1">
      <c r="J17" s="9" t="s">
        <v>15</v>
      </c>
      <c r="K17" s="23" t="s">
        <v>6</v>
      </c>
      <c r="L17" s="8" t="str">
        <f>B14</f>
        <v>IBIZA CLUB DE CAMPO</v>
      </c>
      <c r="M17" s="57">
        <v>0</v>
      </c>
      <c r="N17" s="57">
        <v>3</v>
      </c>
      <c r="O17" s="65" t="s">
        <v>39</v>
      </c>
    </row>
    <row r="20" spans="10:15" ht="12.95" customHeight="1"/>
    <row r="21" spans="10:15" ht="12.95" customHeight="1"/>
    <row r="22" spans="10:15" ht="12.95" customHeight="1"/>
    <row r="23" spans="10:15" ht="12.95" customHeight="1"/>
    <row r="24" spans="10:15" ht="12.95" customHeight="1"/>
    <row r="25" spans="10:15" ht="12.95" customHeight="1"/>
    <row r="26" spans="10:15" ht="12.95" customHeight="1"/>
    <row r="27" spans="10:15" ht="12.95" customHeight="1"/>
    <row r="28" spans="10:15" ht="12.95" customHeight="1"/>
    <row r="29" spans="10:15" ht="12.95" customHeight="1"/>
    <row r="30" spans="10:15" ht="12.95" customHeight="1"/>
    <row r="31" spans="10:15" ht="12.95" customHeight="1"/>
    <row r="32" spans="10:15"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7.25" customHeight="1"/>
    <row r="63" ht="17.100000000000001" customHeight="1"/>
    <row r="64" ht="17.100000000000001" customHeight="1"/>
    <row r="65" ht="17.100000000000001" customHeight="1"/>
    <row r="66" ht="17.100000000000001" customHeight="1"/>
  </sheetData>
  <pageMargins left="0.7" right="0.7" top="0.75" bottom="0.75" header="0.3" footer="0.3"/>
  <pageSetup paperSize="9" scale="99" orientation="landscape" r:id="rId1"/>
  <drawing r:id="rId2"/>
</worksheet>
</file>

<file path=xl/worksheets/sheet4.xml><?xml version="1.0" encoding="utf-8"?>
<worksheet xmlns="http://schemas.openxmlformats.org/spreadsheetml/2006/main" xmlns:r="http://schemas.openxmlformats.org/officeDocument/2006/relationships">
  <dimension ref="A1:P21"/>
  <sheetViews>
    <sheetView zoomScale="110" zoomScaleNormal="110" workbookViewId="0">
      <selection activeCell="I37" sqref="I37"/>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39" t="s">
        <v>23</v>
      </c>
      <c r="C6" s="41"/>
      <c r="D6" s="5"/>
      <c r="E6" s="6"/>
      <c r="F6" s="44" t="s">
        <v>14</v>
      </c>
      <c r="G6" s="30"/>
      <c r="H6" s="30"/>
      <c r="I6" s="30"/>
      <c r="J6" s="30"/>
      <c r="K6" s="5"/>
    </row>
    <row r="7" spans="1:16" ht="15" customHeight="1">
      <c r="B7" s="5"/>
      <c r="C7" s="5"/>
      <c r="D7" s="5"/>
      <c r="E7" s="5"/>
      <c r="F7" s="5" t="s">
        <v>19</v>
      </c>
      <c r="G7" s="5"/>
      <c r="H7" s="5"/>
      <c r="I7" s="5"/>
      <c r="J7" s="5"/>
      <c r="K7" s="5"/>
    </row>
    <row r="9" spans="1:16" s="12" customFormat="1" ht="15" customHeigh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2.95" customHeight="1">
      <c r="B12" s="31"/>
      <c r="C12" s="29"/>
      <c r="D12" s="29"/>
      <c r="E12" s="32"/>
      <c r="F12" s="32"/>
      <c r="G12" s="32"/>
      <c r="H12" s="32"/>
      <c r="I12" s="32"/>
      <c r="J12" s="32"/>
      <c r="K12" s="32"/>
    </row>
    <row r="13" spans="1:16" ht="15.75" thickBot="1"/>
    <row r="14" spans="1:16" s="12" customFormat="1" ht="12.95" customHeight="1" thickBot="1">
      <c r="A14" s="16"/>
      <c r="B14" s="7" t="s">
        <v>16</v>
      </c>
      <c r="C14" s="34" t="s">
        <v>2</v>
      </c>
      <c r="D14" s="35" t="s">
        <v>0</v>
      </c>
      <c r="E14" s="36" t="s">
        <v>1</v>
      </c>
      <c r="F14" s="36" t="s">
        <v>3</v>
      </c>
      <c r="G14" s="37" t="s">
        <v>4</v>
      </c>
      <c r="H14" s="38" t="s">
        <v>5</v>
      </c>
      <c r="J14" s="14" t="s">
        <v>29</v>
      </c>
      <c r="K14" s="17"/>
      <c r="L14" s="10"/>
      <c r="M14" s="11"/>
    </row>
    <row r="15" spans="1:16" s="12" customFormat="1" ht="12.95" customHeight="1">
      <c r="A15" s="61">
        <v>1</v>
      </c>
      <c r="B15" s="62" t="s">
        <v>17</v>
      </c>
      <c r="C15" s="19">
        <f>COUNT(M15,N18)</f>
        <v>2</v>
      </c>
      <c r="D15" s="20">
        <f>IF(M15&gt;N15,1,0)+IF(N18&gt;M18,1,0)</f>
        <v>2</v>
      </c>
      <c r="E15" s="20">
        <f>IF(M15&lt;N15,1,0)+IF(N18&lt;M18,1,0)</f>
        <v>0</v>
      </c>
      <c r="F15" s="20">
        <f>VALUE(M15+N18)</f>
        <v>10</v>
      </c>
      <c r="G15" s="20">
        <f>VALUE(N15+M18)</f>
        <v>0</v>
      </c>
      <c r="H15" s="21">
        <f>AVERAGE(F15-G15)</f>
        <v>10</v>
      </c>
      <c r="I15" s="22"/>
      <c r="J15" s="8" t="str">
        <f>B15</f>
        <v>IBIZA CLUB DE CAMPO</v>
      </c>
      <c r="K15" s="23" t="s">
        <v>6</v>
      </c>
      <c r="L15" s="9" t="s">
        <v>15</v>
      </c>
      <c r="M15" s="50">
        <v>5</v>
      </c>
      <c r="N15" s="50">
        <v>0</v>
      </c>
      <c r="O15" s="53"/>
      <c r="P15" s="53"/>
    </row>
    <row r="16" spans="1:16" s="12" customFormat="1" ht="12.95" customHeight="1">
      <c r="A16" s="2">
        <v>2</v>
      </c>
      <c r="B16" s="24" t="s">
        <v>15</v>
      </c>
      <c r="C16" s="25">
        <f>COUNT(N15,M18)</f>
        <v>2</v>
      </c>
      <c r="D16" s="25">
        <f>IF(N15&gt;M15,1,0)+IF(M18&gt;N18,1,0)</f>
        <v>0</v>
      </c>
      <c r="E16" s="25">
        <f>IF(N15&lt;M15,1,0)+IF(M18&lt;N18,1,0)</f>
        <v>2</v>
      </c>
      <c r="F16" s="25">
        <f>VALUE(N15+M18)</f>
        <v>0</v>
      </c>
      <c r="G16" s="25">
        <f>VALUE(M15+N18)</f>
        <v>10</v>
      </c>
      <c r="H16" s="26">
        <f>AVERAGE(F16-G16)</f>
        <v>-10</v>
      </c>
      <c r="I16" s="22"/>
      <c r="M16" s="53"/>
      <c r="N16" s="53"/>
      <c r="O16" s="53"/>
      <c r="P16" s="53"/>
    </row>
    <row r="17" spans="2:16" s="12" customFormat="1" ht="12.95" customHeight="1">
      <c r="B17" s="28"/>
      <c r="J17" s="14" t="s">
        <v>34</v>
      </c>
      <c r="K17" s="17"/>
      <c r="L17" s="10"/>
      <c r="M17" s="52"/>
      <c r="N17" s="53"/>
      <c r="O17" s="53"/>
      <c r="P17" s="53"/>
    </row>
    <row r="18" spans="2:16" s="12" customFormat="1" ht="12.95" customHeight="1">
      <c r="J18" s="9" t="s">
        <v>15</v>
      </c>
      <c r="K18" s="23" t="s">
        <v>6</v>
      </c>
      <c r="L18" s="8" t="str">
        <f>B15</f>
        <v>IBIZA CLUB DE CAMPO</v>
      </c>
      <c r="M18" s="50">
        <v>0</v>
      </c>
      <c r="N18" s="50">
        <v>5</v>
      </c>
      <c r="O18" s="53"/>
      <c r="P18" s="53"/>
    </row>
    <row r="19" spans="2:16">
      <c r="M19" s="54"/>
      <c r="N19" s="54"/>
      <c r="O19" s="54"/>
      <c r="P19" s="54"/>
    </row>
    <row r="20" spans="2:16">
      <c r="M20" s="54"/>
      <c r="N20" s="54"/>
      <c r="O20" s="54"/>
      <c r="P20" s="54"/>
    </row>
    <row r="21" spans="2:16">
      <c r="M21" s="54"/>
      <c r="N21" s="54"/>
      <c r="O21" s="54"/>
      <c r="P21" s="5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zoomScale="110" zoomScaleNormal="110" workbookViewId="0">
      <selection activeCell="J32" sqref="J32"/>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39" t="s">
        <v>10</v>
      </c>
      <c r="C6" s="41"/>
      <c r="D6" s="5"/>
      <c r="E6" s="6"/>
      <c r="F6" s="44" t="s">
        <v>14</v>
      </c>
      <c r="G6" s="30"/>
      <c r="H6" s="30"/>
      <c r="I6" s="30"/>
      <c r="J6" s="30"/>
      <c r="K6" s="5"/>
    </row>
    <row r="7" spans="1:16" ht="15" customHeight="1">
      <c r="B7" s="5"/>
      <c r="C7" s="5"/>
      <c r="D7" s="5"/>
      <c r="E7" s="5"/>
      <c r="F7" s="5"/>
      <c r="G7" s="5"/>
      <c r="H7" s="5"/>
      <c r="I7" s="5"/>
      <c r="J7" s="5"/>
      <c r="K7" s="5"/>
    </row>
    <row r="9" spans="1:16" s="12" customFormat="1" ht="15" customHeigh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2.95" customHeight="1">
      <c r="B12" s="31"/>
      <c r="C12" s="29"/>
      <c r="D12" s="29"/>
      <c r="E12" s="32"/>
      <c r="F12" s="32"/>
      <c r="G12" s="32"/>
      <c r="H12" s="32"/>
      <c r="I12" s="32"/>
      <c r="J12" s="32"/>
      <c r="K12" s="32"/>
    </row>
    <row r="13" spans="1:16" ht="15.75" thickBot="1"/>
    <row r="14" spans="1:16" s="12" customFormat="1" ht="12.95" customHeight="1" thickBot="1">
      <c r="A14" s="16"/>
      <c r="B14" s="7" t="s">
        <v>16</v>
      </c>
      <c r="C14" s="34" t="s">
        <v>2</v>
      </c>
      <c r="D14" s="35" t="s">
        <v>0</v>
      </c>
      <c r="E14" s="36" t="s">
        <v>1</v>
      </c>
      <c r="F14" s="36" t="s">
        <v>3</v>
      </c>
      <c r="G14" s="37" t="s">
        <v>4</v>
      </c>
      <c r="H14" s="38" t="s">
        <v>5</v>
      </c>
      <c r="J14" s="14" t="s">
        <v>29</v>
      </c>
      <c r="K14" s="17"/>
      <c r="L14" s="10"/>
      <c r="M14" s="11"/>
    </row>
    <row r="15" spans="1:16" s="12" customFormat="1" ht="12.95" customHeight="1">
      <c r="A15" s="1">
        <v>1</v>
      </c>
      <c r="B15" s="49" t="s">
        <v>17</v>
      </c>
      <c r="C15" s="19">
        <f>COUNT(M15,N18)</f>
        <v>2</v>
      </c>
      <c r="D15" s="20">
        <f>IF(M15&gt;N15,1,0)+IF(N18&gt;M18,1,0)</f>
        <v>0</v>
      </c>
      <c r="E15" s="20">
        <f>IF(M15&lt;N15,1,0)+IF(N18&lt;M18,1,0)</f>
        <v>2</v>
      </c>
      <c r="F15" s="20">
        <f>VALUE(M15+N18)</f>
        <v>0</v>
      </c>
      <c r="G15" s="20">
        <f>VALUE(N15+M18)</f>
        <v>6</v>
      </c>
      <c r="H15" s="21">
        <f>AVERAGE(F15-G15)</f>
        <v>-6</v>
      </c>
      <c r="I15" s="22"/>
      <c r="J15" s="8" t="str">
        <f>B15</f>
        <v>IBIZA CLUB DE CAMPO</v>
      </c>
      <c r="K15" s="23" t="s">
        <v>6</v>
      </c>
      <c r="L15" s="9" t="s">
        <v>15</v>
      </c>
      <c r="M15" s="50">
        <v>0</v>
      </c>
      <c r="N15" s="50">
        <v>3</v>
      </c>
    </row>
    <row r="16" spans="1:16" s="12" customFormat="1" ht="12.95" customHeight="1">
      <c r="A16" s="63">
        <v>2</v>
      </c>
      <c r="B16" s="64" t="s">
        <v>15</v>
      </c>
      <c r="C16" s="25">
        <f>COUNT(N15,M18)</f>
        <v>2</v>
      </c>
      <c r="D16" s="25">
        <f>IF(N15&gt;M15,1,0)+IF(M18&gt;N18,1,0)</f>
        <v>2</v>
      </c>
      <c r="E16" s="25">
        <f>IF(N15&lt;M15,1,0)+IF(M18&lt;N18,1,0)</f>
        <v>0</v>
      </c>
      <c r="F16" s="25">
        <f>VALUE(N15+M18)</f>
        <v>6</v>
      </c>
      <c r="G16" s="25">
        <f>VALUE(M15+N18)</f>
        <v>0</v>
      </c>
      <c r="H16" s="26">
        <f>AVERAGE(F16-G16)</f>
        <v>6</v>
      </c>
      <c r="I16" s="22"/>
      <c r="M16" s="53"/>
      <c r="N16" s="53"/>
    </row>
    <row r="17" spans="2:14" s="12" customFormat="1" ht="12.95" customHeight="1">
      <c r="B17" s="28"/>
      <c r="J17" s="14" t="s">
        <v>34</v>
      </c>
      <c r="K17" s="17"/>
      <c r="L17" s="10"/>
      <c r="M17" s="52"/>
      <c r="N17" s="53"/>
    </row>
    <row r="18" spans="2:14" s="12" customFormat="1" ht="12.95" customHeight="1">
      <c r="J18" s="9" t="s">
        <v>15</v>
      </c>
      <c r="K18" s="23" t="s">
        <v>6</v>
      </c>
      <c r="L18" s="8" t="str">
        <f>B15</f>
        <v>IBIZA CLUB DE CAMPO</v>
      </c>
      <c r="M18" s="50">
        <v>3</v>
      </c>
      <c r="N18" s="50">
        <v>0</v>
      </c>
    </row>
    <row r="19" spans="2:14">
      <c r="M19" s="54"/>
      <c r="N19" s="54"/>
    </row>
    <row r="20" spans="2:14">
      <c r="B20" s="56" t="s">
        <v>36</v>
      </c>
      <c r="C20" s="56"/>
      <c r="D20" s="56"/>
      <c r="E20" s="56"/>
      <c r="F20" s="56"/>
      <c r="G20" s="56"/>
      <c r="H20" s="56"/>
      <c r="I20" s="56"/>
      <c r="J20" s="56"/>
      <c r="K20" s="56"/>
      <c r="L20" s="56"/>
      <c r="M20" s="56"/>
      <c r="N20" s="56"/>
    </row>
    <row r="21" spans="2:14">
      <c r="B21" s="56" t="s">
        <v>37</v>
      </c>
      <c r="C21" s="56"/>
      <c r="D21" s="56"/>
      <c r="E21" s="56"/>
      <c r="F21" s="56"/>
      <c r="G21" s="56"/>
      <c r="H21" s="56"/>
      <c r="I21" s="56"/>
      <c r="J21" s="56"/>
      <c r="K21" s="56"/>
      <c r="L21" s="56"/>
      <c r="M21" s="56"/>
      <c r="N21" s="56"/>
    </row>
  </sheetData>
  <pageMargins left="0.7" right="0.7" top="0.75" bottom="0.75" header="0.3" footer="0.3"/>
  <pageSetup paperSize="9" scale="99" orientation="landscape" horizontalDpi="4294967293"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P20"/>
  <sheetViews>
    <sheetView zoomScale="110" zoomScaleNormal="110" workbookViewId="0">
      <selection activeCell="G25" sqref="G2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39" t="s">
        <v>13</v>
      </c>
      <c r="C6" s="41"/>
      <c r="D6" s="5"/>
      <c r="E6" s="6"/>
      <c r="F6" s="44" t="s">
        <v>14</v>
      </c>
      <c r="G6" s="30"/>
      <c r="H6" s="30"/>
      <c r="I6" s="30"/>
      <c r="J6" s="30"/>
      <c r="K6" s="5"/>
    </row>
    <row r="7" spans="1:16" ht="15" customHeight="1">
      <c r="B7" s="5"/>
      <c r="C7" s="5"/>
      <c r="D7" s="5"/>
      <c r="E7" s="5"/>
      <c r="F7" s="5" t="s">
        <v>19</v>
      </c>
      <c r="G7" s="5"/>
      <c r="H7" s="5"/>
      <c r="I7" s="5"/>
      <c r="J7" s="5"/>
      <c r="K7" s="5"/>
    </row>
    <row r="8" spans="1:16" ht="15" customHeight="1"/>
    <row r="9" spans="1:16" s="12" customForma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5" customHeight="1">
      <c r="B12" s="31"/>
      <c r="C12" s="29"/>
      <c r="D12" s="29"/>
      <c r="E12" s="32"/>
      <c r="F12" s="32"/>
      <c r="G12" s="32"/>
      <c r="H12" s="32"/>
      <c r="I12" s="32"/>
      <c r="J12" s="32"/>
      <c r="K12" s="32"/>
    </row>
    <row r="13" spans="1:16" ht="14.1" customHeight="1"/>
    <row r="14" spans="1:16" ht="15.75" thickBot="1"/>
    <row r="15" spans="1:16" s="12" customFormat="1" ht="12.95" customHeight="1" thickBot="1">
      <c r="A15" s="16"/>
      <c r="B15" s="7" t="s">
        <v>16</v>
      </c>
      <c r="C15" s="34" t="s">
        <v>2</v>
      </c>
      <c r="D15" s="35" t="s">
        <v>0</v>
      </c>
      <c r="E15" s="36" t="s">
        <v>1</v>
      </c>
      <c r="F15" s="36" t="s">
        <v>3</v>
      </c>
      <c r="G15" s="37" t="s">
        <v>4</v>
      </c>
      <c r="H15" s="38" t="s">
        <v>5</v>
      </c>
      <c r="J15" s="14" t="s">
        <v>29</v>
      </c>
      <c r="K15" s="17"/>
      <c r="L15" s="10"/>
      <c r="M15" s="11"/>
    </row>
    <row r="16" spans="1:16" s="12" customFormat="1" ht="12.95" customHeight="1">
      <c r="A16" s="61">
        <v>1</v>
      </c>
      <c r="B16" s="62" t="s">
        <v>18</v>
      </c>
      <c r="C16" s="19">
        <f>COUNT(M16,N19)</f>
        <v>2</v>
      </c>
      <c r="D16" s="20">
        <f>IF(M16&gt;N16,1,0)+IF(N19&gt;M19,1,0)</f>
        <v>2</v>
      </c>
      <c r="E16" s="20">
        <f>IF(M16&lt;N16,1,0)+IF(N19&lt;M19,1,0)</f>
        <v>0</v>
      </c>
      <c r="F16" s="20">
        <f>VALUE(M16+N19)</f>
        <v>5</v>
      </c>
      <c r="G16" s="20">
        <f>VALUE(N16+M19)</f>
        <v>1</v>
      </c>
      <c r="H16" s="21">
        <f>AVERAGE(F16-G16)</f>
        <v>4</v>
      </c>
      <c r="I16" s="22"/>
      <c r="J16" s="8" t="str">
        <f>B16</f>
        <v>CT SANTA EULALIA</v>
      </c>
      <c r="K16" s="23" t="s">
        <v>6</v>
      </c>
      <c r="L16" s="9" t="str">
        <f>B17</f>
        <v>TC IBIZA</v>
      </c>
      <c r="M16" s="50">
        <v>2</v>
      </c>
      <c r="N16" s="50">
        <v>1</v>
      </c>
    </row>
    <row r="17" spans="1:15" s="12" customFormat="1" ht="12.95" customHeight="1">
      <c r="A17" s="2">
        <v>2</v>
      </c>
      <c r="B17" s="24" t="s">
        <v>22</v>
      </c>
      <c r="C17" s="25">
        <f>COUNT(N16,M19)</f>
        <v>2</v>
      </c>
      <c r="D17" s="25">
        <f>IF(N16&gt;M16,1,0)+IF(M19&gt;N19,1,0)</f>
        <v>0</v>
      </c>
      <c r="E17" s="25">
        <f>IF(N16&lt;M16,1,0)+IF(M19&lt;N19,1,0)</f>
        <v>2</v>
      </c>
      <c r="F17" s="25">
        <f>VALUE(N16+M19)</f>
        <v>1</v>
      </c>
      <c r="G17" s="25">
        <f>VALUE(M16+N19)</f>
        <v>5</v>
      </c>
      <c r="H17" s="26">
        <f>AVERAGE(F17-G17)</f>
        <v>-4</v>
      </c>
      <c r="I17" s="22"/>
      <c r="M17" s="53"/>
      <c r="N17" s="53"/>
    </row>
    <row r="18" spans="1:15" s="12" customFormat="1" ht="12.95" customHeight="1">
      <c r="B18" s="28"/>
      <c r="J18" s="14" t="s">
        <v>34</v>
      </c>
      <c r="K18" s="17"/>
      <c r="L18" s="10"/>
      <c r="M18" s="52"/>
      <c r="N18" s="53"/>
    </row>
    <row r="19" spans="1:15" s="12" customFormat="1" ht="12.95" customHeight="1">
      <c r="J19" s="9" t="str">
        <f>B17</f>
        <v>TC IBIZA</v>
      </c>
      <c r="K19" s="23" t="s">
        <v>6</v>
      </c>
      <c r="L19" s="8" t="str">
        <f>B16</f>
        <v>CT SANTA EULALIA</v>
      </c>
      <c r="M19" s="57">
        <v>0</v>
      </c>
      <c r="N19" s="57">
        <v>3</v>
      </c>
      <c r="O19" s="58" t="s">
        <v>38</v>
      </c>
    </row>
    <row r="20" spans="1:15">
      <c r="M20" s="54"/>
      <c r="N20" s="54"/>
    </row>
  </sheetData>
  <pageMargins left="0.7" right="0.7" top="0.75" bottom="0.75" header="0.3" footer="0.3"/>
  <pageSetup paperSize="9" scale="99" orientation="landscape" r:id="rId1"/>
  <drawing r:id="rId2"/>
</worksheet>
</file>

<file path=xl/worksheets/sheet7.xml><?xml version="1.0" encoding="utf-8"?>
<worksheet xmlns="http://schemas.openxmlformats.org/spreadsheetml/2006/main" xmlns:r="http://schemas.openxmlformats.org/officeDocument/2006/relationships">
  <dimension ref="A1:P61"/>
  <sheetViews>
    <sheetView zoomScale="110" zoomScaleNormal="110" workbookViewId="0">
      <selection activeCell="C34" sqref="C34"/>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25</v>
      </c>
    </row>
    <row r="5" spans="1:16" ht="15" customHeight="1">
      <c r="L5" s="15"/>
    </row>
    <row r="6" spans="1:16" ht="15" customHeight="1">
      <c r="B6" s="60" t="s">
        <v>24</v>
      </c>
      <c r="C6" s="60"/>
      <c r="D6" s="5"/>
      <c r="E6" s="6"/>
      <c r="F6" s="44" t="s">
        <v>14</v>
      </c>
      <c r="G6" s="30"/>
      <c r="H6" s="30"/>
      <c r="I6" s="30"/>
      <c r="J6" s="30"/>
      <c r="K6" s="5"/>
    </row>
    <row r="7" spans="1:16" ht="15" customHeight="1">
      <c r="B7" s="5"/>
      <c r="C7" s="5"/>
      <c r="D7" s="5"/>
      <c r="E7" s="5"/>
      <c r="F7" s="5" t="s">
        <v>19</v>
      </c>
      <c r="G7" s="5"/>
      <c r="H7" s="5"/>
      <c r="I7" s="5"/>
      <c r="J7" s="5"/>
      <c r="K7" s="5"/>
    </row>
    <row r="8" spans="1:16" ht="15" customHeight="1"/>
    <row r="9" spans="1:16" s="12" customFormat="1">
      <c r="B9" s="48" t="s">
        <v>26</v>
      </c>
      <c r="C9" s="45"/>
      <c r="D9" s="45"/>
      <c r="E9" s="45"/>
      <c r="F9" s="45"/>
      <c r="G9" s="45"/>
      <c r="H9" s="45"/>
      <c r="I9" s="45"/>
      <c r="J9" s="45"/>
      <c r="K9" s="45"/>
      <c r="L9" s="46"/>
      <c r="M9" s="47"/>
      <c r="N9" s="29"/>
      <c r="O9" s="29"/>
      <c r="P9" s="29"/>
    </row>
    <row r="10" spans="1:16" s="12" customFormat="1" ht="15" customHeight="1">
      <c r="B10" s="48" t="s">
        <v>20</v>
      </c>
      <c r="C10" s="45"/>
      <c r="D10" s="45"/>
      <c r="E10" s="45"/>
      <c r="F10" s="45"/>
      <c r="G10" s="45"/>
      <c r="H10" s="45"/>
      <c r="I10" s="45"/>
      <c r="J10" s="45"/>
      <c r="K10" s="45"/>
      <c r="L10" s="46"/>
      <c r="M10" s="47"/>
      <c r="N10" s="29"/>
      <c r="O10" s="29"/>
      <c r="P10" s="29"/>
    </row>
    <row r="11" spans="1:16" s="12" customFormat="1" ht="15" customHeight="1">
      <c r="B11" s="48" t="s">
        <v>27</v>
      </c>
      <c r="C11" s="45"/>
      <c r="D11" s="45"/>
      <c r="E11" s="45"/>
      <c r="F11" s="45"/>
      <c r="G11" s="45"/>
      <c r="H11" s="45"/>
      <c r="I11" s="45"/>
      <c r="J11" s="45"/>
      <c r="K11" s="45"/>
      <c r="L11" s="46"/>
      <c r="M11" s="47"/>
      <c r="N11" s="29"/>
      <c r="O11" s="29"/>
      <c r="P11" s="29"/>
    </row>
    <row r="12" spans="1:16" s="12" customFormat="1" ht="15" customHeight="1">
      <c r="B12" s="31"/>
      <c r="C12" s="29"/>
      <c r="D12" s="29"/>
      <c r="E12" s="32"/>
      <c r="F12" s="32"/>
      <c r="G12" s="32"/>
      <c r="H12" s="32"/>
      <c r="I12" s="32"/>
      <c r="J12" s="32"/>
      <c r="K12" s="32"/>
    </row>
    <row r="13" spans="1:16" ht="15.75" thickBot="1"/>
    <row r="14" spans="1:16" s="12" customFormat="1" ht="12.95" customHeight="1" thickBot="1">
      <c r="A14" s="16"/>
      <c r="B14" s="7" t="s">
        <v>16</v>
      </c>
      <c r="C14" s="34" t="s">
        <v>2</v>
      </c>
      <c r="D14" s="35" t="s">
        <v>0</v>
      </c>
      <c r="E14" s="36" t="s">
        <v>1</v>
      </c>
      <c r="F14" s="36" t="s">
        <v>3</v>
      </c>
      <c r="G14" s="37" t="s">
        <v>4</v>
      </c>
      <c r="H14" s="38" t="s">
        <v>5</v>
      </c>
      <c r="J14" s="14" t="s">
        <v>29</v>
      </c>
      <c r="K14" s="17"/>
      <c r="L14" s="10"/>
      <c r="M14" s="11"/>
    </row>
    <row r="15" spans="1:16" s="12" customFormat="1" ht="12.95" customHeight="1">
      <c r="A15" s="61">
        <v>1</v>
      </c>
      <c r="B15" s="62" t="s">
        <v>18</v>
      </c>
      <c r="C15" s="19">
        <f>COUNT(M15,N18)</f>
        <v>2</v>
      </c>
      <c r="D15" s="20">
        <f>IF(M15&gt;N15,1,0)+IF(N18&gt;M18,1,0)</f>
        <v>2</v>
      </c>
      <c r="E15" s="20">
        <f>IF(M15&lt;N15,1,0)+IF(N18&lt;M18,1,0)</f>
        <v>0</v>
      </c>
      <c r="F15" s="20">
        <f>VALUE(M15+N18)</f>
        <v>6</v>
      </c>
      <c r="G15" s="20">
        <f>VALUE(N15+M18)</f>
        <v>0</v>
      </c>
      <c r="H15" s="21">
        <f>AVERAGE(F15-G15)</f>
        <v>6</v>
      </c>
      <c r="I15" s="22"/>
      <c r="J15" s="8" t="str">
        <f>B15</f>
        <v>CT SANTA EULALIA</v>
      </c>
      <c r="K15" s="23" t="s">
        <v>6</v>
      </c>
      <c r="L15" s="9" t="str">
        <f>B16</f>
        <v>TC IBIZA</v>
      </c>
      <c r="M15" s="50">
        <v>3</v>
      </c>
      <c r="N15" s="50">
        <v>0</v>
      </c>
    </row>
    <row r="16" spans="1:16" s="12" customFormat="1" ht="12.95" customHeight="1">
      <c r="A16" s="2">
        <v>2</v>
      </c>
      <c r="B16" s="24" t="s">
        <v>22</v>
      </c>
      <c r="C16" s="25">
        <f>COUNT(N15,M18)</f>
        <v>2</v>
      </c>
      <c r="D16" s="25">
        <f>IF(N15&gt;M15,1,0)+IF(M18&gt;N18,1,0)</f>
        <v>0</v>
      </c>
      <c r="E16" s="25">
        <f>IF(N15&lt;M15,1,0)+IF(M18&lt;N18,1,0)</f>
        <v>2</v>
      </c>
      <c r="F16" s="25">
        <f>VALUE(N15+M18)</f>
        <v>0</v>
      </c>
      <c r="G16" s="25">
        <f>VALUE(M15+N18)</f>
        <v>6</v>
      </c>
      <c r="H16" s="26">
        <f>AVERAGE(F16-G16)</f>
        <v>-6</v>
      </c>
      <c r="I16" s="22"/>
      <c r="M16" s="53"/>
      <c r="N16" s="53"/>
    </row>
    <row r="17" spans="2:15" s="12" customFormat="1" ht="12.95" customHeight="1">
      <c r="B17" s="28"/>
      <c r="J17" s="14" t="s">
        <v>34</v>
      </c>
      <c r="K17" s="17"/>
      <c r="L17" s="10"/>
      <c r="M17" s="52"/>
      <c r="N17" s="53"/>
    </row>
    <row r="18" spans="2:15" s="12" customFormat="1" ht="12.95" customHeight="1">
      <c r="J18" s="9" t="str">
        <f>B16</f>
        <v>TC IBIZA</v>
      </c>
      <c r="K18" s="23" t="s">
        <v>6</v>
      </c>
      <c r="L18" s="8" t="str">
        <f>B15</f>
        <v>CT SANTA EULALIA</v>
      </c>
      <c r="M18" s="57">
        <v>0</v>
      </c>
      <c r="N18" s="57">
        <v>3</v>
      </c>
      <c r="O18" s="58" t="s">
        <v>38</v>
      </c>
    </row>
    <row r="19" spans="2:15" ht="12.95" customHeight="1"/>
    <row r="20" spans="2:15" ht="12.95" customHeight="1"/>
    <row r="21" spans="2:15" ht="12.95" customHeight="1"/>
    <row r="22" spans="2:15" ht="12.95" customHeight="1"/>
    <row r="23" spans="2:15" ht="12.95" customHeight="1"/>
    <row r="24" spans="2:15" ht="12.95" customHeight="1"/>
    <row r="25" spans="2:15" ht="12.95" customHeight="1"/>
    <row r="26" spans="2:15" ht="12.95" customHeight="1"/>
    <row r="27" spans="2:15" ht="12.95" customHeight="1"/>
    <row r="28" spans="2:15" ht="12.95" customHeight="1"/>
    <row r="29" spans="2:15" ht="12.95" customHeight="1"/>
    <row r="30" spans="2:15" ht="12.95" customHeight="1"/>
    <row r="31" spans="2:15" ht="12.95" customHeight="1"/>
    <row r="32" spans="2:15"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7.25" customHeight="1"/>
    <row r="58" ht="17.100000000000001" customHeight="1"/>
    <row r="59" ht="17.100000000000001" customHeight="1"/>
    <row r="60" ht="17.100000000000001" customHeight="1"/>
    <row r="61" ht="17.100000000000001" customHeight="1"/>
  </sheetData>
  <mergeCells count="1">
    <mergeCell ref="B6:C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BENJ MASC</vt:lpstr>
      <vt:lpstr>ALEV MASC</vt:lpstr>
      <vt:lpstr>INF MASC</vt:lpstr>
      <vt:lpstr>CAD MASC</vt:lpstr>
      <vt:lpstr>ALEV FEM</vt:lpstr>
      <vt:lpstr>INF FEM</vt:lpstr>
      <vt:lpstr>JUN 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Melanie</cp:lastModifiedBy>
  <cp:lastPrinted>2017-12-12T10:21:12Z</cp:lastPrinted>
  <dcterms:created xsi:type="dcterms:W3CDTF">2016-11-15T09:47:28Z</dcterms:created>
  <dcterms:modified xsi:type="dcterms:W3CDTF">2020-06-30T11:14:19Z</dcterms:modified>
</cp:coreProperties>
</file>