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565" activeTab="1"/>
  </bookViews>
  <sheets>
    <sheet name="Absolut" sheetId="1" r:id="rId1"/>
    <sheet name="Veterans" sheetId="2" r:id="rId2"/>
  </sheets>
  <externalReferences>
    <externalReference r:id="rId5"/>
    <externalReference r:id="rId6"/>
  </externalReferences>
  <definedNames>
    <definedName name="_Order1" hidden="1">255</definedName>
    <definedName name="Combo_MD" localSheetId="0" hidden="1">{"'Sheet5'!$A$1:$F$68"}</definedName>
    <definedName name="Combo_MD" localSheetId="1" hidden="1">{"'Sheet5'!$A$1:$F$68"}</definedName>
    <definedName name="Combo_MD" hidden="1">{"'Sheet5'!$A$1:$F$68"}</definedName>
    <definedName name="Combo_QD_32" localSheetId="0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0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localSheetId="1" hidden="1">{"'Sheet5'!$A$1:$F$68"}</definedName>
    <definedName name="Combo_Qual_64_8" hidden="1">{"'Sheet5'!$A$1:$F$68"}</definedName>
    <definedName name="Combo2" hidden="1">{"'Sheet5'!$A$1:$F$68"}</definedName>
    <definedName name="Combo3" hidden="1">{"'Sheet5'!$A$1:$F$68"}</definedName>
    <definedName name="Combo4" hidden="1">{"'Sheet5'!$A$1:$F$68"}</definedName>
    <definedName name="Combo5" hidden="1">{"'Sheet5'!$A$1:$F$68"}</definedName>
    <definedName name="Combo6" hidden="1">{"'Sheet5'!$A$1:$F$68"}</definedName>
    <definedName name="Combo7" hidden="1">{"'Sheet5'!$A$1:$F$68"}</definedName>
    <definedName name="Combo8" hidden="1">{"'Sheet5'!$A$1:$F$68"}</definedName>
    <definedName name="combo9" hidden="1">{"'Sheet5'!$A$1:$F$68"}</definedName>
    <definedName name="HTML_CodePage" hidden="1">1252</definedName>
    <definedName name="HTML_Control" localSheetId="0" hidden="1">{"'Sheet5'!$A$1:$F$68"}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oi" localSheetId="0" hidden="1">{"'Sheet5'!$A$1:$F$68"}</definedName>
    <definedName name="poi" localSheetId="1" hidden="1">{"'Sheet5'!$A$1:$F$68"}</definedName>
    <definedName name="poi" hidden="1">{"'Sheet5'!$A$1:$F$68"}</definedName>
    <definedName name="ppp" localSheetId="0" hidden="1">{"'Sheet5'!$A$1:$F$68"}</definedName>
    <definedName name="ppp" localSheetId="1" hidden="1">{"'Sheet5'!$A$1:$F$68"}</definedName>
    <definedName name="ppp" hidden="1">{"'Sheet5'!$A$1:$F$68"}</definedName>
    <definedName name="saq" hidden="1">{"'Sheet5'!$A$1:$F$68"}</definedName>
    <definedName name="ww" hidden="1">{"'Sheet5'!$A$1:$F$68"}</definedName>
  </definedNames>
  <calcPr fullCalcOnLoad="1"/>
</workbook>
</file>

<file path=xl/sharedStrings.xml><?xml version="1.0" encoding="utf-8"?>
<sst xmlns="http://schemas.openxmlformats.org/spreadsheetml/2006/main" count="83" uniqueCount="51">
  <si>
    <t>Fase Final</t>
  </si>
  <si>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</si>
  <si>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</si>
  <si>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</si>
  <si>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</si>
  <si>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</si>
  <si>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</si>
  <si>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</si>
  <si>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</si>
  <si>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</si>
  <si>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</si>
  <si>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</si>
  <si>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</si>
  <si>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>Jugador</t>
  </si>
  <si>
    <t>Semifinales</t>
  </si>
  <si>
    <t>Final</t>
  </si>
  <si>
    <t>Campeón</t>
  </si>
  <si>
    <t>OLEANO PONS, SERGI</t>
  </si>
  <si>
    <t>MARTI MARQUES, JOAN</t>
  </si>
  <si>
    <t>6/2  6/1</t>
  </si>
  <si>
    <t>6/0 6/0</t>
  </si>
  <si>
    <t>08/06 19:30h</t>
  </si>
  <si>
    <t>ALZINA RAMOS, SERGI</t>
  </si>
  <si>
    <t>6/2 6/1</t>
  </si>
  <si>
    <t>CATCHOT SINTES, AITOR</t>
  </si>
  <si>
    <t>6/0  6/2</t>
  </si>
  <si>
    <t>6/0 6/2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</si>
  <si>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</si>
  <si>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</si>
  <si>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</si>
  <si>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</si>
  <si>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</si>
  <si>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</si>
  <si>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</si>
  <si>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</si>
  <si>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</si>
  <si>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</si>
  <si>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</si>
  <si>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</si>
  <si>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MOURE MASSA, ANTONIO</t>
  </si>
  <si>
    <t>6/2  6/3</t>
  </si>
  <si>
    <t>6/3  6/0</t>
  </si>
  <si>
    <t>CARRERAS MARTI, DAVID</t>
  </si>
  <si>
    <t>6/4 6/2</t>
  </si>
  <si>
    <t>08/06 18h</t>
  </si>
  <si>
    <t>ENRICH MARTI, PERE</t>
  </si>
  <si>
    <t>7/6 6/3</t>
  </si>
  <si>
    <t>Aplaçat per 06/06</t>
  </si>
  <si>
    <t>AYER, JUAN CARLOS</t>
  </si>
  <si>
    <t>6/1 6/0</t>
  </si>
  <si>
    <t>DUNLOP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</si>
</sst>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" fillId="0" borderId="0" xfId="59" applyFont="1" applyBorder="1" applyAlignment="1" applyProtection="1">
      <alignment vertical="top"/>
      <protection locked="0"/>
    </xf>
    <xf numFmtId="0" fontId="2" fillId="0" borderId="0" xfId="58" applyFont="1" applyProtection="1">
      <alignment/>
      <protection locked="0"/>
    </xf>
    <xf numFmtId="0" fontId="6" fillId="33" borderId="0" xfId="59" applyFont="1" applyFill="1" applyBorder="1" applyAlignment="1" applyProtection="1">
      <alignment horizontal="center" vertical="center"/>
      <protection hidden="1"/>
    </xf>
    <xf numFmtId="0" fontId="6" fillId="33" borderId="0" xfId="59" applyFont="1" applyFill="1" applyBorder="1" applyAlignment="1" applyProtection="1">
      <alignment horizontal="center" vertical="center"/>
      <protection hidden="1"/>
    </xf>
    <xf numFmtId="49" fontId="6" fillId="33" borderId="0" xfId="59" applyNumberFormat="1" applyFont="1" applyFill="1" applyBorder="1" applyAlignment="1" applyProtection="1">
      <alignment horizontal="center" vertical="center"/>
      <protection hidden="1"/>
    </xf>
    <xf numFmtId="49" fontId="7" fillId="33" borderId="0" xfId="59" applyNumberFormat="1" applyFont="1" applyFill="1" applyBorder="1" applyAlignment="1" applyProtection="1">
      <alignment horizontal="right" vertical="center"/>
      <protection hidden="1"/>
    </xf>
    <xf numFmtId="0" fontId="8" fillId="0" borderId="0" xfId="59" applyFont="1" applyBorder="1" applyAlignment="1" applyProtection="1">
      <alignment vertical="center"/>
      <protection locked="0"/>
    </xf>
    <xf numFmtId="164" fontId="9" fillId="0" borderId="0" xfId="58" applyNumberFormat="1" applyFont="1" applyBorder="1" applyAlignment="1" applyProtection="1">
      <alignment horizontal="center" vertical="center"/>
      <protection hidden="1"/>
    </xf>
    <xf numFmtId="0" fontId="9" fillId="0" borderId="0" xfId="53" applyNumberFormat="1" applyFont="1" applyBorder="1" applyAlignment="1" applyProtection="1">
      <alignment horizontal="center" vertical="center"/>
      <protection hidden="1"/>
    </xf>
    <xf numFmtId="49" fontId="10" fillId="0" borderId="0" xfId="59" applyNumberFormat="1" applyFont="1" applyBorder="1" applyAlignment="1" applyProtection="1">
      <alignment horizontal="right" vertical="center"/>
      <protection hidden="1"/>
    </xf>
    <xf numFmtId="0" fontId="9" fillId="0" borderId="0" xfId="59" applyFont="1" applyBorder="1" applyAlignment="1" applyProtection="1">
      <alignment vertical="center"/>
      <protection locked="0"/>
    </xf>
    <xf numFmtId="0" fontId="6" fillId="33" borderId="0" xfId="59" applyFont="1" applyFill="1" applyAlignment="1" applyProtection="1">
      <alignment horizontal="center" vertical="center"/>
      <protection hidden="1"/>
    </xf>
    <xf numFmtId="49" fontId="6" fillId="33" borderId="0" xfId="59" applyNumberFormat="1" applyFont="1" applyFill="1" applyBorder="1" applyAlignment="1" applyProtection="1">
      <alignment horizontal="center" vertical="center"/>
      <protection hidden="1"/>
    </xf>
    <xf numFmtId="49" fontId="6" fillId="33" borderId="0" xfId="59" applyNumberFormat="1" applyFont="1" applyFill="1" applyBorder="1" applyAlignment="1" applyProtection="1">
      <alignment horizontal="right" vertical="center"/>
      <protection hidden="1"/>
    </xf>
    <xf numFmtId="49" fontId="9" fillId="0" borderId="10" xfId="59" applyNumberFormat="1" applyFont="1" applyBorder="1" applyAlignment="1" applyProtection="1">
      <alignment horizontal="center" vertical="center"/>
      <protection hidden="1"/>
    </xf>
    <xf numFmtId="0" fontId="9" fillId="0" borderId="10" xfId="53" applyNumberFormat="1" applyFont="1" applyBorder="1" applyAlignment="1" applyProtection="1">
      <alignment horizontal="center" vertical="center"/>
      <protection hidden="1"/>
    </xf>
    <xf numFmtId="49" fontId="9" fillId="0" borderId="10" xfId="59" applyNumberFormat="1" applyFont="1" applyBorder="1" applyAlignment="1" applyProtection="1">
      <alignment horizontal="right" vertical="center"/>
      <protection hidden="1"/>
    </xf>
    <xf numFmtId="0" fontId="11" fillId="33" borderId="0" xfId="60" applyFont="1" applyFill="1" applyAlignment="1" applyProtection="1">
      <alignment horizontal="right" vertical="center"/>
      <protection hidden="1"/>
    </xf>
    <xf numFmtId="0" fontId="11" fillId="33" borderId="0" xfId="60" applyFont="1" applyFill="1" applyAlignment="1" applyProtection="1">
      <alignment horizontal="center" vertical="center"/>
      <protection hidden="1"/>
    </xf>
    <xf numFmtId="0" fontId="11" fillId="33" borderId="0" xfId="60" applyNumberFormat="1" applyFont="1" applyFill="1" applyAlignment="1" applyProtection="1">
      <alignment horizontal="center" vertical="center"/>
      <protection hidden="1"/>
    </xf>
    <xf numFmtId="0" fontId="8" fillId="0" borderId="0" xfId="60" applyFont="1" applyAlignment="1" applyProtection="1">
      <alignment vertical="center"/>
      <protection locked="0"/>
    </xf>
    <xf numFmtId="0" fontId="8" fillId="33" borderId="0" xfId="60" applyFont="1" applyFill="1" applyAlignment="1" applyProtection="1">
      <alignment horizontal="right" vertical="center"/>
      <protection locked="0"/>
    </xf>
    <xf numFmtId="0" fontId="8" fillId="0" borderId="0" xfId="60" applyFont="1" applyFill="1" applyAlignment="1" applyProtection="1">
      <alignment horizontal="right" vertical="center"/>
      <protection locked="0"/>
    </xf>
    <xf numFmtId="0" fontId="8" fillId="0" borderId="0" xfId="60" applyNumberFormat="1" applyFont="1" applyFill="1" applyAlignment="1" applyProtection="1">
      <alignment horizontal="center" vertical="center"/>
      <protection locked="0"/>
    </xf>
    <xf numFmtId="0" fontId="8" fillId="0" borderId="0" xfId="60" applyFont="1" applyFill="1" applyAlignment="1" applyProtection="1">
      <alignment horizontal="center" vertical="center"/>
      <protection locked="0"/>
    </xf>
    <xf numFmtId="0" fontId="8" fillId="0" borderId="0" xfId="60" applyFont="1" applyFill="1" applyAlignment="1" applyProtection="1">
      <alignment horizontal="left" vertical="center"/>
      <protection locked="0"/>
    </xf>
    <xf numFmtId="0" fontId="12" fillId="33" borderId="0" xfId="60" applyNumberFormat="1" applyFont="1" applyFill="1" applyBorder="1" applyAlignment="1" applyProtection="1">
      <alignment horizontal="center" vertical="center"/>
      <protection locked="0"/>
    </xf>
    <xf numFmtId="0" fontId="13" fillId="0" borderId="11" xfId="58" applyNumberFormat="1" applyFont="1" applyFill="1" applyBorder="1" applyAlignment="1" applyProtection="1">
      <alignment horizontal="right" vertical="center"/>
      <protection hidden="1"/>
    </xf>
    <xf numFmtId="0" fontId="13" fillId="0" borderId="11" xfId="58" applyNumberFormat="1" applyFont="1" applyFill="1" applyBorder="1" applyAlignment="1" applyProtection="1">
      <alignment horizontal="center" vertical="center"/>
      <protection hidden="1"/>
    </xf>
    <xf numFmtId="0" fontId="14" fillId="34" borderId="11" xfId="59" applyNumberFormat="1" applyFont="1" applyFill="1" applyBorder="1" applyAlignment="1" applyProtection="1">
      <alignment horizontal="center" vertical="center"/>
      <protection locked="0"/>
    </xf>
    <xf numFmtId="0" fontId="13" fillId="0" borderId="11" xfId="58" applyNumberFormat="1" applyFont="1" applyFill="1" applyBorder="1" applyAlignment="1" applyProtection="1">
      <alignment vertical="center"/>
      <protection hidden="1"/>
    </xf>
    <xf numFmtId="0" fontId="13" fillId="0" borderId="0" xfId="60" applyNumberFormat="1" applyFont="1" applyFill="1" applyAlignment="1" applyProtection="1">
      <alignment vertical="center"/>
      <protection locked="0"/>
    </xf>
    <xf numFmtId="0" fontId="15" fillId="0" borderId="0" xfId="59" applyFont="1" applyProtection="1">
      <alignment/>
      <protection hidden="1"/>
    </xf>
    <xf numFmtId="0" fontId="2" fillId="0" borderId="0" xfId="60" applyNumberFormat="1" applyFont="1" applyAlignment="1" applyProtection="1">
      <alignment vertical="center"/>
      <protection locked="0"/>
    </xf>
    <xf numFmtId="0" fontId="2" fillId="0" borderId="0" xfId="60" applyNumberFormat="1" applyFont="1" applyAlignment="1" applyProtection="1">
      <alignment vertical="center"/>
      <protection hidden="1"/>
    </xf>
    <xf numFmtId="0" fontId="13" fillId="33" borderId="0" xfId="60" applyNumberFormat="1" applyFont="1" applyFill="1" applyBorder="1" applyAlignment="1" applyProtection="1">
      <alignment horizontal="center" vertical="center"/>
      <protection locked="0"/>
    </xf>
    <xf numFmtId="0" fontId="13" fillId="0" borderId="0" xfId="60" applyNumberFormat="1" applyFont="1" applyFill="1" applyBorder="1" applyAlignment="1" applyProtection="1">
      <alignment horizontal="right" vertical="center"/>
      <protection hidden="1"/>
    </xf>
    <xf numFmtId="0" fontId="13" fillId="0" borderId="0" xfId="60" applyNumberFormat="1" applyFont="1" applyFill="1" applyAlignment="1" applyProtection="1">
      <alignment horizontal="center" vertical="center"/>
      <protection hidden="1"/>
    </xf>
    <xf numFmtId="0" fontId="13" fillId="0" borderId="0" xfId="60" applyNumberFormat="1" applyFont="1" applyFill="1" applyAlignment="1" applyProtection="1">
      <alignment horizontal="center" vertical="center"/>
      <protection locked="0"/>
    </xf>
    <xf numFmtId="0" fontId="13" fillId="0" borderId="12" xfId="60" applyNumberFormat="1" applyFont="1" applyFill="1" applyBorder="1" applyAlignment="1" applyProtection="1">
      <alignment vertical="center"/>
      <protection hidden="1"/>
    </xf>
    <xf numFmtId="0" fontId="13" fillId="0" borderId="11" xfId="58" applyNumberFormat="1" applyFont="1" applyFill="1" applyBorder="1" applyAlignment="1" applyProtection="1">
      <alignment vertical="center"/>
      <protection hidden="1" locked="0"/>
    </xf>
    <xf numFmtId="0" fontId="13" fillId="0" borderId="0" xfId="60" applyNumberFormat="1" applyFont="1" applyFill="1" applyBorder="1" applyAlignment="1" applyProtection="1">
      <alignment horizontal="center" vertical="center"/>
      <protection locked="0"/>
    </xf>
    <xf numFmtId="0" fontId="13" fillId="0" borderId="11" xfId="60" applyNumberFormat="1" applyFont="1" applyFill="1" applyBorder="1" applyAlignment="1" applyProtection="1">
      <alignment horizontal="right" vertical="center"/>
      <protection hidden="1"/>
    </xf>
    <xf numFmtId="0" fontId="13" fillId="0" borderId="11" xfId="60" applyNumberFormat="1" applyFont="1" applyFill="1" applyBorder="1" applyAlignment="1" applyProtection="1">
      <alignment horizontal="center" vertical="center"/>
      <protection hidden="1"/>
    </xf>
    <xf numFmtId="0" fontId="14" fillId="34" borderId="11" xfId="60" applyNumberFormat="1" applyFont="1" applyFill="1" applyBorder="1" applyAlignment="1" applyProtection="1">
      <alignment horizontal="center" vertical="center"/>
      <protection locked="0"/>
    </xf>
    <xf numFmtId="0" fontId="13" fillId="0" borderId="13" xfId="60" applyNumberFormat="1" applyFont="1" applyFill="1" applyBorder="1" applyAlignment="1" applyProtection="1">
      <alignment vertical="center"/>
      <protection hidden="1"/>
    </xf>
    <xf numFmtId="0" fontId="13" fillId="0" borderId="12" xfId="60" applyNumberFormat="1" applyFont="1" applyFill="1" applyBorder="1" applyAlignment="1" applyProtection="1">
      <alignment horizontal="center" vertical="center"/>
      <protection locked="0"/>
    </xf>
    <xf numFmtId="0" fontId="14" fillId="0" borderId="0" xfId="60" applyNumberFormat="1" applyFont="1" applyFill="1" applyAlignment="1" applyProtection="1">
      <alignment horizontal="center" vertical="center"/>
      <protection locked="0"/>
    </xf>
    <xf numFmtId="0" fontId="13" fillId="0" borderId="0" xfId="60" applyNumberFormat="1" applyFont="1" applyFill="1" applyAlignment="1" applyProtection="1">
      <alignment vertical="center"/>
      <protection hidden="1"/>
    </xf>
    <xf numFmtId="0" fontId="13" fillId="0" borderId="14" xfId="60" applyNumberFormat="1" applyFont="1" applyFill="1" applyBorder="1" applyAlignment="1" applyProtection="1">
      <alignment horizontal="center" vertical="center"/>
      <protection locked="0"/>
    </xf>
    <xf numFmtId="0" fontId="13" fillId="0" borderId="13" xfId="60" applyNumberFormat="1" applyFont="1" applyFill="1" applyBorder="1" applyAlignment="1" applyProtection="1">
      <alignment vertical="center"/>
      <protection hidden="1" locked="0"/>
    </xf>
    <xf numFmtId="0" fontId="13" fillId="0" borderId="11" xfId="60" applyNumberFormat="1" applyFont="1" applyFill="1" applyBorder="1" applyAlignment="1" applyProtection="1">
      <alignment vertical="center"/>
      <protection hidden="1"/>
    </xf>
    <xf numFmtId="0" fontId="12" fillId="0" borderId="11" xfId="60" applyNumberFormat="1" applyFont="1" applyBorder="1" applyAlignment="1" applyProtection="1">
      <alignment horizontal="center" vertical="center"/>
      <protection locked="0"/>
    </xf>
    <xf numFmtId="0" fontId="13" fillId="0" borderId="15" xfId="60" applyNumberFormat="1" applyFont="1" applyFill="1" applyBorder="1" applyAlignment="1" applyProtection="1">
      <alignment horizontal="center" vertical="center"/>
      <protection locked="0"/>
    </xf>
    <xf numFmtId="0" fontId="12" fillId="0" borderId="11" xfId="60" applyNumberFormat="1" applyFont="1" applyFill="1" applyBorder="1" applyAlignment="1" applyProtection="1">
      <alignment horizontal="center" vertical="center"/>
      <protection hidden="1"/>
    </xf>
    <xf numFmtId="0" fontId="16" fillId="34" borderId="11" xfId="60" applyNumberFormat="1" applyFont="1" applyFill="1" applyBorder="1" applyAlignment="1" applyProtection="1">
      <alignment horizontal="center" vertical="center"/>
      <protection locked="0"/>
    </xf>
    <xf numFmtId="0" fontId="13" fillId="0" borderId="0" xfId="60" applyNumberFormat="1" applyFont="1" applyFill="1" applyBorder="1" applyAlignment="1" applyProtection="1">
      <alignment horizontal="right" vertical="center"/>
      <protection locked="0"/>
    </xf>
    <xf numFmtId="0" fontId="17" fillId="0" borderId="0" xfId="60" applyNumberFormat="1" applyFont="1" applyFill="1" applyBorder="1" applyAlignment="1" applyProtection="1">
      <alignment horizontal="center" vertical="center"/>
      <protection locked="0"/>
    </xf>
    <xf numFmtId="0" fontId="12" fillId="0" borderId="0" xfId="60" applyNumberFormat="1" applyFont="1" applyBorder="1" applyAlignment="1" applyProtection="1">
      <alignment horizontal="center" vertical="center"/>
      <protection locked="0"/>
    </xf>
    <xf numFmtId="49" fontId="7" fillId="33" borderId="16" xfId="59" applyNumberFormat="1" applyFont="1" applyFill="1" applyBorder="1" applyAlignment="1" applyProtection="1">
      <alignment horizontal="center" vertical="center"/>
      <protection locked="0"/>
    </xf>
    <xf numFmtId="49" fontId="7" fillId="33" borderId="17" xfId="59" applyNumberFormat="1" applyFont="1" applyFill="1" applyBorder="1" applyAlignment="1" applyProtection="1">
      <alignment horizontal="center" vertical="center"/>
      <protection locked="0"/>
    </xf>
    <xf numFmtId="0" fontId="2" fillId="0" borderId="0" xfId="59" applyProtection="1">
      <alignment/>
      <protection locked="0"/>
    </xf>
    <xf numFmtId="0" fontId="11" fillId="35" borderId="18" xfId="59" applyNumberFormat="1" applyFont="1" applyFill="1" applyBorder="1" applyAlignment="1" applyProtection="1">
      <alignment horizontal="center" vertical="center"/>
      <protection locked="0"/>
    </xf>
    <xf numFmtId="0" fontId="11" fillId="35" borderId="19" xfId="60" applyNumberFormat="1" applyFont="1" applyFill="1" applyBorder="1" applyAlignment="1" applyProtection="1">
      <alignment vertical="center"/>
      <protection hidden="1"/>
    </xf>
    <xf numFmtId="0" fontId="11" fillId="35" borderId="20" xfId="59" applyNumberFormat="1" applyFont="1" applyFill="1" applyBorder="1" applyAlignment="1" applyProtection="1">
      <alignment horizontal="center" vertical="center"/>
      <protection locked="0"/>
    </xf>
    <xf numFmtId="0" fontId="11" fillId="35" borderId="21" xfId="59" applyNumberFormat="1" applyFont="1" applyFill="1" applyBorder="1" applyAlignment="1" applyProtection="1">
      <alignment vertical="center"/>
      <protection hidden="1"/>
    </xf>
    <xf numFmtId="0" fontId="11" fillId="0" borderId="20" xfId="59" applyNumberFormat="1" applyFont="1" applyBorder="1" applyAlignment="1" applyProtection="1">
      <alignment horizontal="center" vertical="center"/>
      <protection hidden="1"/>
    </xf>
    <xf numFmtId="0" fontId="11" fillId="0" borderId="21" xfId="59" applyFont="1" applyBorder="1" applyAlignment="1" applyProtection="1">
      <alignment vertical="center"/>
      <protection hidden="1"/>
    </xf>
    <xf numFmtId="0" fontId="11" fillId="0" borderId="22" xfId="59" applyNumberFormat="1" applyFont="1" applyBorder="1" applyAlignment="1" applyProtection="1">
      <alignment horizontal="center" vertical="center"/>
      <protection hidden="1"/>
    </xf>
    <xf numFmtId="0" fontId="11" fillId="0" borderId="23" xfId="59" applyFont="1" applyBorder="1" applyAlignment="1" applyProtection="1">
      <alignment vertical="center"/>
      <protection hidden="1"/>
    </xf>
    <xf numFmtId="0" fontId="8" fillId="0" borderId="0" xfId="59" applyFont="1" applyAlignment="1" applyProtection="1">
      <alignment horizontal="center" vertical="center"/>
      <protection locked="0"/>
    </xf>
    <xf numFmtId="0" fontId="18" fillId="0" borderId="0" xfId="59" applyFont="1" applyProtection="1">
      <alignment/>
      <protection locked="0"/>
    </xf>
    <xf numFmtId="0" fontId="15" fillId="0" borderId="0" xfId="59" applyFont="1" applyProtection="1">
      <alignment/>
      <protection locked="0"/>
    </xf>
    <xf numFmtId="0" fontId="8" fillId="0" borderId="0" xfId="58" applyFont="1" applyAlignment="1" applyProtection="1">
      <alignment horizontal="center" vertical="center"/>
      <protection locked="0"/>
    </xf>
    <xf numFmtId="0" fontId="2" fillId="0" borderId="0" xfId="60" applyProtection="1">
      <alignment/>
      <protection locked="0"/>
    </xf>
    <xf numFmtId="0" fontId="2" fillId="0" borderId="0" xfId="60" applyNumberFormat="1" applyProtection="1">
      <alignment/>
      <protection locked="0"/>
    </xf>
    <xf numFmtId="14" fontId="2" fillId="0" borderId="0" xfId="60" applyNumberFormat="1" applyProtection="1">
      <alignment/>
      <protection locked="0"/>
    </xf>
    <xf numFmtId="0" fontId="11" fillId="0" borderId="24" xfId="59" applyNumberFormat="1" applyFont="1" applyBorder="1" applyAlignment="1" applyProtection="1">
      <alignment horizontal="center" vertical="center"/>
      <protection hidden="1"/>
    </xf>
    <xf numFmtId="0" fontId="11" fillId="0" borderId="10" xfId="59" applyNumberFormat="1" applyFont="1" applyBorder="1" applyAlignment="1" applyProtection="1">
      <alignment horizontal="center" vertical="center"/>
      <protection hidden="1"/>
    </xf>
    <xf numFmtId="0" fontId="11" fillId="0" borderId="25" xfId="59" applyNumberFormat="1" applyFont="1" applyBorder="1" applyAlignment="1" applyProtection="1">
      <alignment horizontal="center" vertical="center"/>
      <protection hidden="1"/>
    </xf>
    <xf numFmtId="49" fontId="11" fillId="35" borderId="24" xfId="59" applyNumberFormat="1" applyFont="1" applyFill="1" applyBorder="1" applyAlignment="1" applyProtection="1">
      <alignment horizontal="center" vertical="center"/>
      <protection locked="0"/>
    </xf>
    <xf numFmtId="49" fontId="11" fillId="35" borderId="26" xfId="59" applyNumberFormat="1" applyFont="1" applyFill="1" applyBorder="1" applyAlignment="1" applyProtection="1">
      <alignment horizontal="center" vertical="center"/>
      <protection locked="0"/>
    </xf>
    <xf numFmtId="49" fontId="11" fillId="35" borderId="10" xfId="59" applyNumberFormat="1" applyFont="1" applyFill="1" applyBorder="1" applyAlignment="1" applyProtection="1">
      <alignment horizontal="center" vertical="center"/>
      <protection locked="0"/>
    </xf>
    <xf numFmtId="49" fontId="11" fillId="35" borderId="25" xfId="59" applyNumberFormat="1" applyFont="1" applyFill="1" applyBorder="1" applyAlignment="1" applyProtection="1">
      <alignment horizontal="center" vertical="center"/>
      <protection locked="0"/>
    </xf>
    <xf numFmtId="0" fontId="8" fillId="0" borderId="27" xfId="59" applyFont="1" applyFill="1" applyBorder="1" applyAlignment="1" applyProtection="1">
      <alignment horizontal="center" vertical="center"/>
      <protection locked="0"/>
    </xf>
    <xf numFmtId="0" fontId="8" fillId="0" borderId="0" xfId="58" applyNumberFormat="1" applyFont="1" applyAlignment="1" applyProtection="1">
      <alignment horizontal="center" vertical="center"/>
      <protection locked="0"/>
    </xf>
    <xf numFmtId="49" fontId="6" fillId="33" borderId="28" xfId="59" applyNumberFormat="1" applyFont="1" applyFill="1" applyBorder="1" applyAlignment="1" applyProtection="1">
      <alignment horizontal="center" vertical="center"/>
      <protection locked="0"/>
    </xf>
    <xf numFmtId="49" fontId="6" fillId="33" borderId="29" xfId="59" applyNumberFormat="1" applyFont="1" applyFill="1" applyBorder="1" applyAlignment="1" applyProtection="1">
      <alignment horizontal="center" vertical="center"/>
      <protection locked="0"/>
    </xf>
    <xf numFmtId="49" fontId="6" fillId="33" borderId="30" xfId="59" applyNumberFormat="1" applyFont="1" applyFill="1" applyBorder="1" applyAlignment="1" applyProtection="1">
      <alignment horizontal="center" vertical="center"/>
      <protection locked="0"/>
    </xf>
    <xf numFmtId="49" fontId="11" fillId="35" borderId="31" xfId="59" applyNumberFormat="1" applyFont="1" applyFill="1" applyBorder="1" applyAlignment="1" applyProtection="1">
      <alignment horizontal="center" vertical="center"/>
      <protection locked="0"/>
    </xf>
    <xf numFmtId="49" fontId="11" fillId="35" borderId="14" xfId="59" applyNumberFormat="1" applyFont="1" applyFill="1" applyBorder="1" applyAlignment="1" applyProtection="1">
      <alignment horizontal="center" vertical="center"/>
      <protection locked="0"/>
    </xf>
    <xf numFmtId="49" fontId="11" fillId="35" borderId="0" xfId="59" applyNumberFormat="1" applyFont="1" applyFill="1" applyBorder="1" applyAlignment="1" applyProtection="1">
      <alignment horizontal="center" vertical="center"/>
      <protection locked="0"/>
    </xf>
    <xf numFmtId="49" fontId="11" fillId="35" borderId="19" xfId="59" applyNumberFormat="1" applyFont="1" applyFill="1" applyBorder="1" applyAlignment="1" applyProtection="1">
      <alignment horizontal="center" vertical="center"/>
      <protection locked="0"/>
    </xf>
    <xf numFmtId="49" fontId="11" fillId="0" borderId="31" xfId="59" applyNumberFormat="1" applyFont="1" applyBorder="1" applyAlignment="1" applyProtection="1">
      <alignment horizontal="center" vertical="center"/>
      <protection hidden="1"/>
    </xf>
    <xf numFmtId="0" fontId="11" fillId="0" borderId="0" xfId="59" applyNumberFormat="1" applyFont="1" applyBorder="1" applyAlignment="1" applyProtection="1">
      <alignment horizontal="center" vertical="center"/>
      <protection hidden="1"/>
    </xf>
    <xf numFmtId="0" fontId="11" fillId="0" borderId="19" xfId="59" applyNumberFormat="1" applyFont="1" applyBorder="1" applyAlignment="1" applyProtection="1">
      <alignment horizontal="center" vertical="center"/>
      <protection hidden="1"/>
    </xf>
    <xf numFmtId="49" fontId="11" fillId="0" borderId="24" xfId="59" applyNumberFormat="1" applyFont="1" applyBorder="1" applyAlignment="1" applyProtection="1">
      <alignment horizontal="center" vertical="center"/>
      <protection locked="0"/>
    </xf>
    <xf numFmtId="49" fontId="11" fillId="0" borderId="10" xfId="59" applyNumberFormat="1" applyFont="1" applyBorder="1" applyAlignment="1" applyProtection="1">
      <alignment horizontal="center" vertical="center"/>
      <protection locked="0"/>
    </xf>
    <xf numFmtId="49" fontId="11" fillId="0" borderId="25" xfId="59" applyNumberFormat="1" applyFont="1" applyBorder="1" applyAlignment="1" applyProtection="1">
      <alignment horizontal="center" vertical="center"/>
      <protection locked="0"/>
    </xf>
    <xf numFmtId="0" fontId="6" fillId="33" borderId="28" xfId="59" applyFont="1" applyFill="1" applyBorder="1" applyAlignment="1" applyProtection="1">
      <alignment horizontal="center" vertical="center"/>
      <protection locked="0"/>
    </xf>
    <xf numFmtId="0" fontId="6" fillId="33" borderId="29" xfId="59" applyFont="1" applyFill="1" applyBorder="1" applyAlignment="1" applyProtection="1">
      <alignment horizontal="center" vertical="center"/>
      <protection locked="0"/>
    </xf>
    <xf numFmtId="0" fontId="6" fillId="33" borderId="30" xfId="59" applyFont="1" applyFill="1" applyBorder="1" applyAlignment="1" applyProtection="1">
      <alignment horizontal="center" vertical="center"/>
      <protection locked="0"/>
    </xf>
    <xf numFmtId="0" fontId="11" fillId="0" borderId="24" xfId="59" applyFont="1" applyBorder="1" applyAlignment="1" applyProtection="1">
      <alignment horizontal="center" vertical="center"/>
      <protection locked="0"/>
    </xf>
    <xf numFmtId="0" fontId="11" fillId="0" borderId="10" xfId="59" applyFont="1" applyBorder="1" applyAlignment="1" applyProtection="1">
      <alignment horizontal="center" vertical="center"/>
      <protection locked="0"/>
    </xf>
    <xf numFmtId="0" fontId="11" fillId="0" borderId="25" xfId="59" applyFont="1" applyBorder="1" applyAlignment="1" applyProtection="1">
      <alignment horizontal="center" vertical="center"/>
      <protection locked="0"/>
    </xf>
    <xf numFmtId="49" fontId="7" fillId="33" borderId="28" xfId="59" applyNumberFormat="1" applyFont="1" applyFill="1" applyBorder="1" applyAlignment="1" applyProtection="1">
      <alignment horizontal="center" vertical="center"/>
      <protection locked="0"/>
    </xf>
    <xf numFmtId="49" fontId="7" fillId="33" borderId="32" xfId="59" applyNumberFormat="1" applyFont="1" applyFill="1" applyBorder="1" applyAlignment="1" applyProtection="1">
      <alignment horizontal="center" vertical="center"/>
      <protection locked="0"/>
    </xf>
    <xf numFmtId="49" fontId="7" fillId="33" borderId="29" xfId="59" applyNumberFormat="1" applyFont="1" applyFill="1" applyBorder="1" applyAlignment="1" applyProtection="1">
      <alignment horizontal="center" vertical="center"/>
      <protection locked="0"/>
    </xf>
    <xf numFmtId="49" fontId="7" fillId="33" borderId="30" xfId="59" applyNumberFormat="1" applyFont="1" applyFill="1" applyBorder="1" applyAlignment="1" applyProtection="1">
      <alignment horizontal="center" vertical="center"/>
      <protection locked="0"/>
    </xf>
    <xf numFmtId="0" fontId="11" fillId="0" borderId="33" xfId="59" applyFont="1" applyBorder="1" applyAlignment="1" applyProtection="1">
      <alignment horizontal="center" vertical="center"/>
      <protection locked="0"/>
    </xf>
    <xf numFmtId="0" fontId="11" fillId="0" borderId="34" xfId="59" applyFont="1" applyBorder="1" applyAlignment="1" applyProtection="1">
      <alignment horizontal="center" vertical="center"/>
      <protection locked="0"/>
    </xf>
    <xf numFmtId="0" fontId="11" fillId="0" borderId="35" xfId="59" applyFont="1" applyBorder="1" applyAlignment="1" applyProtection="1">
      <alignment horizontal="center" vertical="center"/>
      <protection locked="0"/>
    </xf>
    <xf numFmtId="49" fontId="3" fillId="0" borderId="0" xfId="58" applyNumberFormat="1" applyFont="1" applyBorder="1" applyAlignment="1" applyProtection="1">
      <alignment horizontal="center" vertical="center"/>
      <protection hidden="1"/>
    </xf>
    <xf numFmtId="49" fontId="5" fillId="0" borderId="0" xfId="58" applyNumberFormat="1" applyFont="1" applyAlignment="1" applyProtection="1">
      <alignment horizontal="center"/>
      <protection hidden="1"/>
    </xf>
    <xf numFmtId="0" fontId="6" fillId="33" borderId="0" xfId="59" applyFont="1" applyFill="1" applyBorder="1" applyAlignment="1" applyProtection="1">
      <alignment horizontal="center" vertical="center"/>
      <protection hidden="1"/>
    </xf>
    <xf numFmtId="164" fontId="9" fillId="0" borderId="0" xfId="58" applyNumberFormat="1" applyFont="1" applyBorder="1" applyAlignment="1" applyProtection="1">
      <alignment horizontal="center" vertical="center"/>
      <protection hidden="1"/>
    </xf>
    <xf numFmtId="0" fontId="6" fillId="33" borderId="0" xfId="59" applyFont="1" applyFill="1" applyBorder="1" applyAlignment="1" applyProtection="1">
      <alignment horizontal="center" vertical="center"/>
      <protection hidden="1"/>
    </xf>
    <xf numFmtId="166" fontId="9" fillId="0" borderId="10" xfId="59" applyNumberFormat="1" applyFont="1" applyBorder="1" applyAlignment="1" applyProtection="1">
      <alignment horizontal="center" vertical="center"/>
      <protection hidden="1"/>
    </xf>
    <xf numFmtId="14" fontId="11" fillId="0" borderId="33" xfId="59" applyNumberFormat="1" applyFont="1" applyBorder="1" applyAlignment="1" applyProtection="1">
      <alignment horizontal="center" vertical="center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eda 2" xfId="52"/>
    <cellStyle name="Moneda 2 2" xfId="53"/>
    <cellStyle name="Moneda 3" xfId="54"/>
    <cellStyle name="Monétaire [0]_ACCEP°DBL" xfId="55"/>
    <cellStyle name="Monétaire_ACCEP°DBL" xfId="56"/>
    <cellStyle name="Neutral" xfId="57"/>
    <cellStyle name="Normal 2" xfId="58"/>
    <cellStyle name="Normal 2 2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4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theme="1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7</xdr:row>
      <xdr:rowOff>9525</xdr:rowOff>
    </xdr:from>
    <xdr:to>
      <xdr:col>9</xdr:col>
      <xdr:colOff>895350</xdr:colOff>
      <xdr:row>11</xdr:row>
      <xdr:rowOff>123825</xdr:rowOff>
    </xdr:to>
    <xdr:pic>
      <xdr:nvPicPr>
        <xdr:cNvPr id="1" name="2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33475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7</xdr:row>
      <xdr:rowOff>9525</xdr:rowOff>
    </xdr:from>
    <xdr:to>
      <xdr:col>9</xdr:col>
      <xdr:colOff>895350</xdr:colOff>
      <xdr:row>11</xdr:row>
      <xdr:rowOff>123825</xdr:rowOff>
    </xdr:to>
    <xdr:pic>
      <xdr:nvPicPr>
        <xdr:cNvPr id="1" name="2 Imagen" descr="RFET centenario normal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133475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Microsoft\Windows\Temporary%20Internet%20Files\Content.Outlook\XRADKN3X\quadre%20raqueta%20plata%202013%20ABSOL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Microsoft\Windows\Temporary%20Internet%20Files\Content.Outlook\XRADKN3X\quadre%20raqueta%20plata%202013%20VETERANS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8"/>
      <sheetName val="Relacion WO"/>
    </sheetNames>
    <sheetDataSet>
      <sheetData sheetId="3">
        <row r="5">
          <cell r="A5" t="str">
            <v>RAQUETA DE PLATA 2013</v>
          </cell>
        </row>
        <row r="7">
          <cell r="A7">
            <v>41414</v>
          </cell>
          <cell r="B7" t="str">
            <v>Illes Balears</v>
          </cell>
          <cell r="C7" t="str">
            <v>Es Mercadal</v>
          </cell>
          <cell r="D7" t="str">
            <v>Club Tennis Mercadal</v>
          </cell>
          <cell r="E7">
            <v>3121754</v>
          </cell>
        </row>
        <row r="9">
          <cell r="A9" t="str">
            <v>No</v>
          </cell>
          <cell r="B9" t="str">
            <v>Absolut</v>
          </cell>
          <cell r="C9" t="str">
            <v>Masculí</v>
          </cell>
          <cell r="D9" t="str">
            <v>SERGIO</v>
          </cell>
          <cell r="E9" t="str">
            <v>PONS MARTI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OLEANO PONS</v>
          </cell>
          <cell r="C7" t="str">
            <v>SERGI</v>
          </cell>
          <cell r="D7">
            <v>5853074</v>
          </cell>
          <cell r="F7" t="str">
            <v>M</v>
          </cell>
          <cell r="G7">
            <v>35457</v>
          </cell>
          <cell r="I7" t="str">
            <v>902</v>
          </cell>
        </row>
        <row r="8">
          <cell r="A8">
            <v>2</v>
          </cell>
          <cell r="B8" t="str">
            <v>CATCHOT SINTES</v>
          </cell>
          <cell r="C8" t="str">
            <v>AITOR</v>
          </cell>
          <cell r="D8">
            <v>5830100</v>
          </cell>
          <cell r="F8" t="str">
            <v>M</v>
          </cell>
          <cell r="G8">
            <v>34440</v>
          </cell>
          <cell r="I8" t="str">
            <v>1615</v>
          </cell>
        </row>
        <row r="9">
          <cell r="A9">
            <v>3</v>
          </cell>
          <cell r="B9" t="str">
            <v>MARTI MARQUES</v>
          </cell>
          <cell r="C9" t="str">
            <v>JOAN</v>
          </cell>
          <cell r="D9">
            <v>5781100</v>
          </cell>
          <cell r="E9">
            <v>17299</v>
          </cell>
          <cell r="F9" t="str">
            <v>M</v>
          </cell>
          <cell r="G9">
            <v>31631</v>
          </cell>
          <cell r="H9">
            <v>0</v>
          </cell>
          <cell r="I9" t="str">
            <v>2501</v>
          </cell>
        </row>
        <row r="10">
          <cell r="A10">
            <v>4</v>
          </cell>
          <cell r="B10" t="str">
            <v>SALES VILLALONGA</v>
          </cell>
          <cell r="C10" t="str">
            <v>JOAN</v>
          </cell>
          <cell r="D10">
            <v>3121829</v>
          </cell>
          <cell r="E10">
            <v>17311</v>
          </cell>
          <cell r="F10" t="str">
            <v>M</v>
          </cell>
          <cell r="G10">
            <v>28878</v>
          </cell>
          <cell r="H10">
            <v>0</v>
          </cell>
          <cell r="I10" t="str">
            <v>9514</v>
          </cell>
        </row>
        <row r="11">
          <cell r="A11">
            <v>5</v>
          </cell>
          <cell r="B11" t="str">
            <v>ALZINA RAMOS</v>
          </cell>
          <cell r="C11" t="str">
            <v>SERGI</v>
          </cell>
          <cell r="D11">
            <v>5806583</v>
          </cell>
          <cell r="E11">
            <v>17140</v>
          </cell>
          <cell r="F11" t="str">
            <v>M</v>
          </cell>
          <cell r="G11">
            <v>34134</v>
          </cell>
          <cell r="H11">
            <v>0</v>
          </cell>
          <cell r="I11" t="str">
            <v>9514</v>
          </cell>
        </row>
        <row r="12">
          <cell r="A12">
            <v>6</v>
          </cell>
          <cell r="B12" t="str">
            <v>CAMPOS FILIPPI </v>
          </cell>
          <cell r="C12" t="str">
            <v>ALVARO</v>
          </cell>
          <cell r="D12">
            <v>5789211</v>
          </cell>
          <cell r="F12" t="str">
            <v>M</v>
          </cell>
          <cell r="G12">
            <v>32637</v>
          </cell>
          <cell r="I12" t="str">
            <v>18239</v>
          </cell>
        </row>
        <row r="13">
          <cell r="A13">
            <v>7</v>
          </cell>
          <cell r="B13" t="str">
            <v>COSTA VEGA</v>
          </cell>
          <cell r="C13" t="str">
            <v>CHRISTIAN</v>
          </cell>
          <cell r="D13" t="str">
            <v>en trámite</v>
          </cell>
          <cell r="F13" t="str">
            <v>M</v>
          </cell>
          <cell r="I13" t="str">
            <v>S.C.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  <cell r="J17">
            <v>0</v>
          </cell>
        </row>
        <row r="18">
          <cell r="A18">
            <v>12</v>
          </cell>
          <cell r="B18" t="str">
            <v>ZZZ</v>
          </cell>
          <cell r="C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</row>
        <row r="19">
          <cell r="A19">
            <v>13</v>
          </cell>
          <cell r="B19" t="str">
            <v>ZZZ</v>
          </cell>
          <cell r="C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0</v>
          </cell>
        </row>
        <row r="20">
          <cell r="A20">
            <v>14</v>
          </cell>
          <cell r="B20" t="str">
            <v>ZZZ</v>
          </cell>
          <cell r="C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8"/>
      <sheetName val="Relacion WO"/>
    </sheetNames>
    <sheetDataSet>
      <sheetData sheetId="3">
        <row r="5">
          <cell r="A5" t="str">
            <v>RAQUETA DE PLATA 2013</v>
          </cell>
        </row>
        <row r="7">
          <cell r="A7">
            <v>41414</v>
          </cell>
          <cell r="B7" t="str">
            <v>Illes Balears</v>
          </cell>
          <cell r="C7" t="str">
            <v>Es Mercadal</v>
          </cell>
          <cell r="D7" t="str">
            <v>Club Tennis Mercadal</v>
          </cell>
          <cell r="E7">
            <v>3121754</v>
          </cell>
        </row>
        <row r="9">
          <cell r="A9" t="str">
            <v>No</v>
          </cell>
          <cell r="B9" t="str">
            <v>Veterans +35</v>
          </cell>
          <cell r="C9" t="str">
            <v>Masculí</v>
          </cell>
          <cell r="D9" t="str">
            <v>SERGIO</v>
          </cell>
          <cell r="E9" t="str">
            <v>PONS MARTI</v>
          </cell>
        </row>
      </sheetData>
      <sheetData sheetId="5">
        <row r="3">
          <cell r="G3">
            <v>4</v>
          </cell>
        </row>
        <row r="7">
          <cell r="A7">
            <v>1</v>
          </cell>
          <cell r="B7" t="str">
            <v>MOURE MASSA</v>
          </cell>
          <cell r="C7" t="str">
            <v>ANTONIO</v>
          </cell>
          <cell r="D7">
            <v>33283</v>
          </cell>
          <cell r="E7">
            <v>17303</v>
          </cell>
          <cell r="F7" t="str">
            <v>M</v>
          </cell>
          <cell r="G7">
            <v>22310</v>
          </cell>
          <cell r="H7">
            <v>0</v>
          </cell>
          <cell r="I7" t="str">
            <v>2879</v>
          </cell>
        </row>
        <row r="8">
          <cell r="A8">
            <v>2</v>
          </cell>
          <cell r="B8" t="str">
            <v>AYER</v>
          </cell>
          <cell r="C8" t="str">
            <v>JUAN CARLOS</v>
          </cell>
          <cell r="D8">
            <v>5822316</v>
          </cell>
          <cell r="E8">
            <v>17303</v>
          </cell>
          <cell r="F8" t="str">
            <v>M</v>
          </cell>
          <cell r="G8">
            <v>22310</v>
          </cell>
          <cell r="H8">
            <v>0</v>
          </cell>
          <cell r="I8" t="str">
            <v>5229</v>
          </cell>
        </row>
        <row r="9">
          <cell r="A9">
            <v>3</v>
          </cell>
          <cell r="B9" t="str">
            <v>CARRERAS MARTI</v>
          </cell>
          <cell r="C9" t="str">
            <v>DAVID</v>
          </cell>
          <cell r="D9">
            <v>5844792</v>
          </cell>
          <cell r="E9">
            <v>17291</v>
          </cell>
          <cell r="F9" t="str">
            <v>M</v>
          </cell>
          <cell r="G9">
            <v>27790</v>
          </cell>
          <cell r="H9">
            <v>0</v>
          </cell>
          <cell r="I9" t="str">
            <v>6293</v>
          </cell>
        </row>
        <row r="10">
          <cell r="A10">
            <v>4</v>
          </cell>
          <cell r="B10" t="str">
            <v>PEREZ RUIZ</v>
          </cell>
          <cell r="C10" t="str">
            <v>ANTONIO</v>
          </cell>
          <cell r="D10">
            <v>5894268</v>
          </cell>
          <cell r="F10" t="str">
            <v>M</v>
          </cell>
          <cell r="G10">
            <v>25140</v>
          </cell>
          <cell r="I10" t="str">
            <v>7139</v>
          </cell>
        </row>
        <row r="11">
          <cell r="A11">
            <v>5</v>
          </cell>
          <cell r="B11" t="str">
            <v>ENRICH MARTI</v>
          </cell>
          <cell r="C11" t="str">
            <v>PERE</v>
          </cell>
          <cell r="D11">
            <v>1809021</v>
          </cell>
          <cell r="E11">
            <v>16965</v>
          </cell>
          <cell r="F11" t="str">
            <v>M</v>
          </cell>
          <cell r="G11">
            <v>22132</v>
          </cell>
          <cell r="H11">
            <v>0</v>
          </cell>
          <cell r="I11" t="str">
            <v>10621</v>
          </cell>
        </row>
        <row r="12">
          <cell r="A12">
            <v>6</v>
          </cell>
          <cell r="B12" t="str">
            <v>ALZINA FUXA</v>
          </cell>
          <cell r="C12" t="str">
            <v>PABLO</v>
          </cell>
          <cell r="D12">
            <v>3079408</v>
          </cell>
          <cell r="E12">
            <v>17284</v>
          </cell>
          <cell r="F12" t="str">
            <v>M</v>
          </cell>
          <cell r="G12">
            <v>26016</v>
          </cell>
          <cell r="H12">
            <v>0</v>
          </cell>
          <cell r="I12" t="str">
            <v>15940</v>
          </cell>
        </row>
        <row r="13">
          <cell r="A13">
            <v>7</v>
          </cell>
          <cell r="B13" t="str">
            <v>MORLA COLL</v>
          </cell>
          <cell r="C13" t="str">
            <v>PACO</v>
          </cell>
          <cell r="D13">
            <v>3170793</v>
          </cell>
          <cell r="E13">
            <v>17284</v>
          </cell>
          <cell r="F13" t="str">
            <v>M</v>
          </cell>
          <cell r="G13">
            <v>27027</v>
          </cell>
          <cell r="H13">
            <v>0</v>
          </cell>
          <cell r="I13" t="str">
            <v>18239</v>
          </cell>
        </row>
        <row r="14">
          <cell r="A14">
            <v>8</v>
          </cell>
          <cell r="B14" t="str">
            <v>BARCELO MARQUES</v>
          </cell>
          <cell r="C14" t="str">
            <v>ESTEVE</v>
          </cell>
          <cell r="D14">
            <v>5889227</v>
          </cell>
          <cell r="E14">
            <v>17284</v>
          </cell>
          <cell r="F14" t="str">
            <v>M</v>
          </cell>
          <cell r="G14">
            <v>27427</v>
          </cell>
          <cell r="H14">
            <v>0</v>
          </cell>
          <cell r="I14" t="str">
            <v>S.C.</v>
          </cell>
        </row>
        <row r="15">
          <cell r="A15">
            <v>9</v>
          </cell>
          <cell r="J15">
            <v>0</v>
          </cell>
        </row>
        <row r="16">
          <cell r="A16">
            <v>10</v>
          </cell>
          <cell r="B16" t="str">
            <v>ZZZ</v>
          </cell>
          <cell r="C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</row>
        <row r="17">
          <cell r="A17">
            <v>11</v>
          </cell>
          <cell r="B17" t="str">
            <v>ZZZ</v>
          </cell>
          <cell r="C17">
            <v>0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</row>
        <row r="18">
          <cell r="A18">
            <v>12</v>
          </cell>
          <cell r="B18" t="str">
            <v>ZZZ</v>
          </cell>
          <cell r="C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</row>
        <row r="19">
          <cell r="A19">
            <v>13</v>
          </cell>
          <cell r="B19" t="str">
            <v>ZZZ</v>
          </cell>
          <cell r="C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0</v>
          </cell>
        </row>
        <row r="20">
          <cell r="A20">
            <v>14</v>
          </cell>
          <cell r="B20" t="str">
            <v>ZZZ</v>
          </cell>
          <cell r="C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</row>
        <row r="21">
          <cell r="A21">
            <v>15</v>
          </cell>
          <cell r="B21" t="str">
            <v>ZZZ</v>
          </cell>
          <cell r="C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</row>
        <row r="22">
          <cell r="A22">
            <v>16</v>
          </cell>
          <cell r="B22" t="str">
            <v>ZZZ</v>
          </cell>
          <cell r="C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</row>
        <row r="23">
          <cell r="A23">
            <v>17</v>
          </cell>
          <cell r="B23" t="str">
            <v>ZZZ</v>
          </cell>
          <cell r="C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</row>
        <row r="24">
          <cell r="A24">
            <v>18</v>
          </cell>
          <cell r="B24" t="str">
            <v>ZZZ</v>
          </cell>
          <cell r="C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</row>
        <row r="25">
          <cell r="A25">
            <v>19</v>
          </cell>
          <cell r="B25" t="str">
            <v>ZZZ</v>
          </cell>
          <cell r="C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</row>
        <row r="26">
          <cell r="A26">
            <v>20</v>
          </cell>
          <cell r="B26" t="str">
            <v>ZZZ</v>
          </cell>
          <cell r="C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</row>
        <row r="27">
          <cell r="A27">
            <v>21</v>
          </cell>
          <cell r="B27" t="str">
            <v>ZZZ</v>
          </cell>
          <cell r="C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0</v>
          </cell>
        </row>
        <row r="28">
          <cell r="A28">
            <v>22</v>
          </cell>
          <cell r="B28" t="str">
            <v>ZZZ</v>
          </cell>
          <cell r="C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</row>
        <row r="29">
          <cell r="A29">
            <v>23</v>
          </cell>
          <cell r="B29" t="str">
            <v>ZZZ</v>
          </cell>
          <cell r="C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</row>
        <row r="30">
          <cell r="A30">
            <v>24</v>
          </cell>
          <cell r="B30" t="str">
            <v>ZZZ</v>
          </cell>
          <cell r="C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</row>
        <row r="31">
          <cell r="A31">
            <v>25</v>
          </cell>
          <cell r="B31" t="str">
            <v>ZZZ</v>
          </cell>
          <cell r="C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</row>
        <row r="32">
          <cell r="A32">
            <v>26</v>
          </cell>
          <cell r="B32" t="str">
            <v>ZZZ</v>
          </cell>
          <cell r="C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0</v>
          </cell>
        </row>
        <row r="33">
          <cell r="A33">
            <v>27</v>
          </cell>
          <cell r="B33" t="str">
            <v>ZZZ</v>
          </cell>
          <cell r="C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</row>
        <row r="34">
          <cell r="A34">
            <v>28</v>
          </cell>
          <cell r="B34" t="str">
            <v>ZZZ</v>
          </cell>
          <cell r="C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</row>
        <row r="35">
          <cell r="A35">
            <v>29</v>
          </cell>
          <cell r="B35" t="str">
            <v>ZZZ</v>
          </cell>
          <cell r="C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0</v>
          </cell>
        </row>
        <row r="36">
          <cell r="A36">
            <v>30</v>
          </cell>
          <cell r="B36" t="str">
            <v>ZZZ</v>
          </cell>
          <cell r="C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</row>
        <row r="37">
          <cell r="A37">
            <v>31</v>
          </cell>
          <cell r="B37" t="str">
            <v>ZZZ</v>
          </cell>
          <cell r="C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</row>
        <row r="38">
          <cell r="A38">
            <v>32</v>
          </cell>
          <cell r="B38" t="str">
            <v>ZZZ</v>
          </cell>
          <cell r="C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</row>
        <row r="39">
          <cell r="A39">
            <v>33</v>
          </cell>
          <cell r="B39" t="str">
            <v>ZZZ</v>
          </cell>
          <cell r="C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</row>
        <row r="40">
          <cell r="A40">
            <v>34</v>
          </cell>
          <cell r="B40" t="str">
            <v>ZZZ</v>
          </cell>
          <cell r="C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</row>
        <row r="41">
          <cell r="A41">
            <v>35</v>
          </cell>
          <cell r="B41" t="str">
            <v>ZZZ</v>
          </cell>
          <cell r="C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</row>
        <row r="42">
          <cell r="A42">
            <v>36</v>
          </cell>
          <cell r="B42" t="str">
            <v>ZZZ</v>
          </cell>
          <cell r="C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</row>
        <row r="43">
          <cell r="A43">
            <v>37</v>
          </cell>
          <cell r="B43" t="str">
            <v>ZZZ</v>
          </cell>
          <cell r="C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0</v>
          </cell>
        </row>
        <row r="44">
          <cell r="A44">
            <v>38</v>
          </cell>
          <cell r="B44" t="str">
            <v>ZZZ</v>
          </cell>
          <cell r="C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</row>
        <row r="45">
          <cell r="A45">
            <v>39</v>
          </cell>
          <cell r="B45" t="str">
            <v>ZZZ</v>
          </cell>
          <cell r="C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</row>
        <row r="46">
          <cell r="A46">
            <v>40</v>
          </cell>
          <cell r="B46" t="str">
            <v>ZZZ</v>
          </cell>
          <cell r="C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</row>
        <row r="47">
          <cell r="A47">
            <v>41</v>
          </cell>
          <cell r="B47" t="str">
            <v>ZZZ</v>
          </cell>
          <cell r="C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</row>
        <row r="48">
          <cell r="A48">
            <v>42</v>
          </cell>
          <cell r="B48" t="str">
            <v>ZZZ</v>
          </cell>
          <cell r="C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0</v>
          </cell>
        </row>
        <row r="49">
          <cell r="A49">
            <v>43</v>
          </cell>
          <cell r="B49" t="str">
            <v>ZZZ</v>
          </cell>
          <cell r="C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</row>
        <row r="50">
          <cell r="A50">
            <v>44</v>
          </cell>
          <cell r="B50" t="str">
            <v>ZZZ</v>
          </cell>
          <cell r="C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</row>
        <row r="51">
          <cell r="A51">
            <v>45</v>
          </cell>
          <cell r="B51" t="str">
            <v>ZZZ</v>
          </cell>
          <cell r="C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</row>
        <row r="52">
          <cell r="A52">
            <v>46</v>
          </cell>
          <cell r="B52" t="str">
            <v>ZZZ</v>
          </cell>
          <cell r="C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</row>
        <row r="53">
          <cell r="A53">
            <v>47</v>
          </cell>
          <cell r="B53" t="str">
            <v>ZZZ</v>
          </cell>
          <cell r="C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</row>
        <row r="54">
          <cell r="A54">
            <v>48</v>
          </cell>
          <cell r="B54" t="str">
            <v>ZZZ</v>
          </cell>
          <cell r="C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</row>
        <row r="55">
          <cell r="A55">
            <v>49</v>
          </cell>
          <cell r="B55" t="str">
            <v>ZZZ</v>
          </cell>
          <cell r="C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</row>
        <row r="56">
          <cell r="A56">
            <v>50</v>
          </cell>
          <cell r="B56" t="str">
            <v>ZZZ</v>
          </cell>
          <cell r="C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</row>
        <row r="57">
          <cell r="A57">
            <v>51</v>
          </cell>
          <cell r="B57" t="str">
            <v>ZZZ</v>
          </cell>
          <cell r="C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</row>
        <row r="58">
          <cell r="A58">
            <v>52</v>
          </cell>
          <cell r="B58" t="str">
            <v>ZZZ</v>
          </cell>
          <cell r="C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</row>
        <row r="59">
          <cell r="A59">
            <v>53</v>
          </cell>
          <cell r="B59" t="str">
            <v>ZZZ</v>
          </cell>
          <cell r="C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0</v>
          </cell>
        </row>
        <row r="60">
          <cell r="A60">
            <v>54</v>
          </cell>
          <cell r="B60" t="str">
            <v>ZZZ</v>
          </cell>
          <cell r="C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</row>
        <row r="61">
          <cell r="A61">
            <v>55</v>
          </cell>
          <cell r="B61" t="str">
            <v>ZZZ</v>
          </cell>
          <cell r="C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</row>
        <row r="62">
          <cell r="A62">
            <v>56</v>
          </cell>
          <cell r="B62" t="str">
            <v>ZZZ</v>
          </cell>
          <cell r="C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0</v>
          </cell>
        </row>
        <row r="63">
          <cell r="A63">
            <v>57</v>
          </cell>
          <cell r="B63" t="str">
            <v>ZZZ</v>
          </cell>
          <cell r="C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0</v>
          </cell>
        </row>
        <row r="64">
          <cell r="A64">
            <v>58</v>
          </cell>
          <cell r="B64" t="str">
            <v>ZZZ</v>
          </cell>
          <cell r="C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</row>
        <row r="65">
          <cell r="A65">
            <v>59</v>
          </cell>
          <cell r="B65" t="str">
            <v>ZZZ</v>
          </cell>
          <cell r="C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</row>
        <row r="66">
          <cell r="A66">
            <v>60</v>
          </cell>
          <cell r="B66" t="str">
            <v>ZZZ</v>
          </cell>
          <cell r="C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</row>
        <row r="67">
          <cell r="A67">
            <v>61</v>
          </cell>
          <cell r="B67" t="str">
            <v>ZZZ</v>
          </cell>
          <cell r="C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0</v>
          </cell>
        </row>
        <row r="68">
          <cell r="A68">
            <v>62</v>
          </cell>
          <cell r="B68" t="str">
            <v>ZZZ</v>
          </cell>
          <cell r="C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0</v>
          </cell>
        </row>
        <row r="69">
          <cell r="A69">
            <v>63</v>
          </cell>
          <cell r="B69" t="str">
            <v>ZZZ</v>
          </cell>
          <cell r="C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0</v>
          </cell>
        </row>
        <row r="70">
          <cell r="A70">
            <v>64</v>
          </cell>
          <cell r="B70" t="str">
            <v>ZZZ</v>
          </cell>
          <cell r="C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</row>
        <row r="71">
          <cell r="A71">
            <v>65</v>
          </cell>
          <cell r="B7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zoomScalePageLayoutView="0" workbookViewId="0" topLeftCell="A25">
      <selection activeCell="F43" sqref="F43"/>
    </sheetView>
  </sheetViews>
  <sheetFormatPr defaultColWidth="9.140625" defaultRowHeight="15"/>
  <cols>
    <col min="1" max="1" width="2.7109375" style="75" bestFit="1" customWidth="1"/>
    <col min="2" max="2" width="7.57421875" style="75" customWidth="1"/>
    <col min="3" max="3" width="5.28125" style="75" bestFit="1" customWidth="1"/>
    <col min="4" max="4" width="4.00390625" style="75" customWidth="1"/>
    <col min="5" max="5" width="3.28125" style="75" bestFit="1" customWidth="1"/>
    <col min="6" max="6" width="24.7109375" style="75" customWidth="1"/>
    <col min="7" max="10" width="13.7109375" style="76" customWidth="1"/>
    <col min="11" max="26" width="9.140625" style="75" customWidth="1"/>
    <col min="27" max="27" width="9.57421875" style="75" hidden="1" customWidth="1"/>
    <col min="28" max="16384" width="9.140625" style="75" customWidth="1"/>
  </cols>
  <sheetData>
    <row r="1" spans="1:10" s="1" customFormat="1" ht="25.5">
      <c r="A1" s="113" t="str">
        <f>('[1]Prep Torneo'!A5)</f>
        <v>RAQUETA DE PLATA 2013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2" customFormat="1" ht="12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7" customFormat="1" ht="9" customHeight="1">
      <c r="A3" s="115" t="s">
        <v>1</v>
      </c>
      <c r="B3" s="115"/>
      <c r="C3" s="115"/>
      <c r="D3" s="115"/>
      <c r="E3" s="115"/>
      <c r="F3" s="4" t="s">
        <v>2</v>
      </c>
      <c r="G3" s="4" t="s">
        <v>3</v>
      </c>
      <c r="H3" s="5"/>
      <c r="I3" s="3" t="s">
        <v>4</v>
      </c>
      <c r="J3" s="6"/>
    </row>
    <row r="4" spans="1:10" s="11" customFormat="1" ht="11.25">
      <c r="A4" s="116">
        <f>('[1]Prep Torneo'!$A$7)</f>
        <v>41414</v>
      </c>
      <c r="B4" s="116"/>
      <c r="C4" s="116"/>
      <c r="D4" s="116"/>
      <c r="E4" s="116"/>
      <c r="F4" s="8" t="str">
        <f>('[1]Prep Torneo'!$B$7)</f>
        <v>Illes Balears</v>
      </c>
      <c r="G4" s="8" t="str">
        <f>('[1]Prep Torneo'!$C$7)</f>
        <v>Es Mercadal</v>
      </c>
      <c r="H4" s="9"/>
      <c r="I4" s="8" t="str">
        <f>('[1]Prep Torneo'!$D$7)</f>
        <v>Club Tennis Mercadal</v>
      </c>
      <c r="J4" s="10"/>
    </row>
    <row r="5" spans="1:10" s="7" customFormat="1" ht="9">
      <c r="A5" s="117" t="s">
        <v>5</v>
      </c>
      <c r="B5" s="115"/>
      <c r="C5" s="115"/>
      <c r="D5" s="115"/>
      <c r="E5" s="115"/>
      <c r="F5" s="12" t="s">
        <v>6</v>
      </c>
      <c r="G5" s="13" t="s">
        <v>7</v>
      </c>
      <c r="H5" s="13"/>
      <c r="I5" s="13"/>
      <c r="J5" s="14" t="s">
        <v>8</v>
      </c>
    </row>
    <row r="6" spans="1:10" s="11" customFormat="1" ht="12" thickBot="1">
      <c r="A6" s="118" t="str">
        <f>('[1]Prep Torneo'!$A$9)</f>
        <v>No</v>
      </c>
      <c r="B6" s="118"/>
      <c r="C6" s="118"/>
      <c r="D6" s="118"/>
      <c r="E6" s="118"/>
      <c r="F6" s="15" t="str">
        <f>('[1]Prep Torneo'!$B$9)</f>
        <v>Absolut</v>
      </c>
      <c r="G6" s="15" t="str">
        <f>('[1]Prep Torneo'!$C$9)</f>
        <v>Masculí</v>
      </c>
      <c r="H6" s="16"/>
      <c r="I6" s="15"/>
      <c r="J6" s="17" t="str">
        <f>CONCATENATE('[1]Prep Torneo'!$D$9," ",'[1]Prep Torneo'!$E$9)</f>
        <v>SERGIO PONS MARTI</v>
      </c>
    </row>
    <row r="7" spans="1:10" s="21" customFormat="1" ht="9">
      <c r="A7" s="18"/>
      <c r="B7" s="19" t="s">
        <v>9</v>
      </c>
      <c r="C7" s="20" t="s">
        <v>10</v>
      </c>
      <c r="D7" s="20" t="s">
        <v>11</v>
      </c>
      <c r="E7" s="19" t="s">
        <v>12</v>
      </c>
      <c r="F7" s="19" t="s">
        <v>13</v>
      </c>
      <c r="G7" s="20" t="s">
        <v>14</v>
      </c>
      <c r="H7" s="20" t="s">
        <v>15</v>
      </c>
      <c r="I7" s="20" t="s">
        <v>16</v>
      </c>
      <c r="J7" s="20"/>
    </row>
    <row r="8" spans="1:10" s="21" customFormat="1" ht="7.5" customHeight="1">
      <c r="A8" s="22"/>
      <c r="B8" s="23"/>
      <c r="C8" s="24"/>
      <c r="D8" s="24"/>
      <c r="E8" s="25"/>
      <c r="F8" s="26"/>
      <c r="G8" s="24"/>
      <c r="H8" s="24"/>
      <c r="I8" s="24"/>
      <c r="J8" s="24"/>
    </row>
    <row r="9" spans="1:27" s="34" customFormat="1" ht="18" customHeight="1">
      <c r="A9" s="27">
        <v>1</v>
      </c>
      <c r="B9" s="28">
        <f>IF($E9="","",VLOOKUP($E9,'[1]Prep Sorteo'!$A$7:$M$71,4,FALSE))</f>
        <v>5853074</v>
      </c>
      <c r="C9" s="29" t="str">
        <f>IF($E9="","",VLOOKUP($E9,'[1]Prep Sorteo'!$A$7:$M$71,9,FALSE))</f>
        <v>902</v>
      </c>
      <c r="D9" s="29">
        <f>IF($E9="","",VLOOKUP($E9,'[1]Prep Sorteo'!$A$7:$M$71,11,FALSE))</f>
        <v>0</v>
      </c>
      <c r="E9" s="30">
        <v>1</v>
      </c>
      <c r="F9" s="31" t="str">
        <f>IF($E9="","",CONCATENATE(VLOOKUP($E9,'[1]Prep Sorteo'!$A$7:$M$71,2,FALSE),", ",VLOOKUP($E9,'[1]Prep Sorteo'!$A$7:$M$71,3,FALSE)))</f>
        <v>OLEANO PONS, SERGI</v>
      </c>
      <c r="G9" s="32"/>
      <c r="H9" s="32"/>
      <c r="I9" s="32"/>
      <c r="J9" s="33">
        <f>'[1]Prep Sorteo'!G3</f>
        <v>4</v>
      </c>
      <c r="AA9" s="35">
        <f>IF($E9="","",VLOOKUP($E9,'[1]Prep Sorteo'!$A$7:$M$71,10,FALSE))</f>
        <v>0</v>
      </c>
    </row>
    <row r="10" spans="1:27" s="34" customFormat="1" ht="18" customHeight="1">
      <c r="A10" s="36"/>
      <c r="B10" s="37"/>
      <c r="C10" s="38"/>
      <c r="D10" s="38"/>
      <c r="E10" s="39"/>
      <c r="F10" s="40"/>
      <c r="G10" s="41" t="s">
        <v>17</v>
      </c>
      <c r="H10" s="42"/>
      <c r="I10" s="39"/>
      <c r="J10" s="39"/>
      <c r="AA10" s="35">
        <f>IF($E10="","",VLOOKUP($E10,'[1]Prep Sorteo'!$A$7:$M$71,10,FALSE))</f>
      </c>
    </row>
    <row r="11" spans="1:27" s="34" customFormat="1" ht="18" customHeight="1">
      <c r="A11" s="36">
        <v>2</v>
      </c>
      <c r="B11" s="43">
        <f>IF($E11="","",VLOOKUP($E11,'[1]Prep Sorteo'!$A$7:$M$71,4,FALSE))</f>
        <v>0</v>
      </c>
      <c r="C11" s="44">
        <f>IF($E11="","",VLOOKUP($E11,'[1]Prep Sorteo'!$A$7:$M$71,9,FALSE))</f>
        <v>0</v>
      </c>
      <c r="D11" s="44">
        <f>IF($E11="","",VLOOKUP($E11,'[1]Prep Sorteo'!$A$7:$M$71,11,FALSE))</f>
        <v>0</v>
      </c>
      <c r="E11" s="45">
        <v>65</v>
      </c>
      <c r="F11" s="46" t="str">
        <f>IF($E11="","",CONCATENATE(VLOOKUP($E11,'[1]Prep Sorteo'!$A$7:$M$71,2,FALSE),", ",VLOOKUP($E11,'[1]Prep Sorteo'!$A$7:$M$71,3,FALSE)))</f>
        <v>Bye, </v>
      </c>
      <c r="G11" s="47"/>
      <c r="H11" s="42"/>
      <c r="I11" s="39"/>
      <c r="J11" s="39"/>
      <c r="AA11" s="35">
        <f>IF($E11="","",VLOOKUP($E11,'[1]Prep Sorteo'!$A$7:$M$71,10,FALSE))</f>
        <v>0</v>
      </c>
    </row>
    <row r="12" spans="1:27" s="34" customFormat="1" ht="18" customHeight="1">
      <c r="A12" s="36"/>
      <c r="B12" s="37"/>
      <c r="C12" s="38"/>
      <c r="D12" s="38"/>
      <c r="E12" s="48"/>
      <c r="F12" s="49"/>
      <c r="G12" s="50"/>
      <c r="H12" s="51" t="s">
        <v>18</v>
      </c>
      <c r="I12" s="42"/>
      <c r="J12" s="39"/>
      <c r="AA12" s="35">
        <f>IF($E12="","",VLOOKUP($E12,'[1]Prep Sorteo'!$A$7:$M$71,10,FALSE))</f>
      </c>
    </row>
    <row r="13" spans="1:27" s="34" customFormat="1" ht="18" customHeight="1">
      <c r="A13" s="27">
        <v>3</v>
      </c>
      <c r="B13" s="43" t="str">
        <f>IF($E13="","",VLOOKUP($E13,'[1]Prep Sorteo'!$A$7:$M$71,4,FALSE))</f>
        <v>en trámite</v>
      </c>
      <c r="C13" s="44" t="str">
        <f>IF($E13="","",VLOOKUP($E13,'[1]Prep Sorteo'!$A$7:$M$71,9,FALSE))</f>
        <v>S.C.</v>
      </c>
      <c r="D13" s="44">
        <f>IF($E13="","",VLOOKUP($E13,'[1]Prep Sorteo'!$A$7:$M$71,11,FALSE))</f>
        <v>0</v>
      </c>
      <c r="E13" s="45">
        <v>7</v>
      </c>
      <c r="F13" s="52" t="str">
        <f>IF($E13="","",CONCATENATE(VLOOKUP($E13,'[1]Prep Sorteo'!$A$7:$M$71,2,FALSE),", ",VLOOKUP($E13,'[1]Prep Sorteo'!$A$7:$M$71,3,FALSE)))</f>
        <v>COSTA VEGA, CHRISTIAN</v>
      </c>
      <c r="G13" s="50"/>
      <c r="H13" s="47" t="s">
        <v>19</v>
      </c>
      <c r="I13" s="42"/>
      <c r="J13" s="39"/>
      <c r="AA13" s="35">
        <f>IF($E13="","",VLOOKUP($E13,'[1]Prep Sorteo'!$A$7:$M$71,10,FALSE))</f>
        <v>0</v>
      </c>
    </row>
    <row r="14" spans="1:27" s="34" customFormat="1" ht="18" customHeight="1">
      <c r="A14" s="36"/>
      <c r="B14" s="37"/>
      <c r="C14" s="38"/>
      <c r="D14" s="38"/>
      <c r="E14" s="48"/>
      <c r="F14" s="40"/>
      <c r="G14" s="51" t="s">
        <v>18</v>
      </c>
      <c r="H14" s="50"/>
      <c r="I14" s="42"/>
      <c r="J14" s="39"/>
      <c r="AA14" s="35">
        <f>IF($E14="","",VLOOKUP($E14,'[1]Prep Sorteo'!$A$7:$M$71,10,FALSE))</f>
      </c>
    </row>
    <row r="15" spans="1:27" s="34" customFormat="1" ht="18" customHeight="1">
      <c r="A15" s="36">
        <v>4</v>
      </c>
      <c r="B15" s="43">
        <f>IF($E15="","",VLOOKUP($E15,'[1]Prep Sorteo'!$A$7:$M$71,4,FALSE))</f>
        <v>5781100</v>
      </c>
      <c r="C15" s="44" t="str">
        <f>IF($E15="","",VLOOKUP($E15,'[1]Prep Sorteo'!$A$7:$M$71,9,FALSE))</f>
        <v>2501</v>
      </c>
      <c r="D15" s="44">
        <f>IF($E15="","",VLOOKUP($E15,'[1]Prep Sorteo'!$A$7:$M$71,11,FALSE))</f>
        <v>0</v>
      </c>
      <c r="E15" s="45">
        <v>3</v>
      </c>
      <c r="F15" s="46" t="str">
        <f>IF($E15="","",CONCATENATE(VLOOKUP($E15,'[1]Prep Sorteo'!$A$7:$M$71,2,FALSE),", ",VLOOKUP($E15,'[1]Prep Sorteo'!$A$7:$M$71,3,FALSE)))</f>
        <v>MARTI MARQUES, JOAN</v>
      </c>
      <c r="G15" s="42" t="s">
        <v>20</v>
      </c>
      <c r="H15" s="50"/>
      <c r="I15" s="42"/>
      <c r="J15" s="39"/>
      <c r="AA15" s="35">
        <f>IF($E15="","",VLOOKUP($E15,'[1]Prep Sorteo'!$A$7:$M$71,10,FALSE))</f>
        <v>0</v>
      </c>
    </row>
    <row r="16" spans="1:27" s="34" customFormat="1" ht="18" customHeight="1">
      <c r="A16" s="36"/>
      <c r="B16" s="37"/>
      <c r="C16" s="38"/>
      <c r="D16" s="38"/>
      <c r="E16" s="39"/>
      <c r="F16" s="49"/>
      <c r="G16" s="39"/>
      <c r="H16" s="50"/>
      <c r="I16" s="53" t="s">
        <v>21</v>
      </c>
      <c r="J16" s="42"/>
      <c r="AA16" s="35">
        <f>IF($E16="","",VLOOKUP($E16,'[1]Prep Sorteo'!$A$7:$M$71,10,FALSE))</f>
      </c>
    </row>
    <row r="17" spans="1:27" s="34" customFormat="1" ht="18" customHeight="1">
      <c r="A17" s="36">
        <v>5</v>
      </c>
      <c r="B17" s="43">
        <f>IF($E17="","",VLOOKUP($E17,'[1]Prep Sorteo'!$A$7:$M$71,4,FALSE))</f>
        <v>3121829</v>
      </c>
      <c r="C17" s="44" t="str">
        <f>IF($E17="","",VLOOKUP($E17,'[1]Prep Sorteo'!$A$7:$M$71,9,FALSE))</f>
        <v>9514</v>
      </c>
      <c r="D17" s="44">
        <f>IF($E17="","",VLOOKUP($E17,'[1]Prep Sorteo'!$A$7:$M$71,11,FALSE))</f>
        <v>0</v>
      </c>
      <c r="E17" s="45">
        <v>4</v>
      </c>
      <c r="F17" s="52" t="str">
        <f>IF($E17="","",CONCATENATE(VLOOKUP($E17,'[1]Prep Sorteo'!$A$7:$M$71,2,FALSE),", ",VLOOKUP($E17,'[1]Prep Sorteo'!$A$7:$M$71,3,FALSE)))</f>
        <v>SALES VILLALONGA, JOAN</v>
      </c>
      <c r="G17" s="39"/>
      <c r="H17" s="50"/>
      <c r="I17" s="54"/>
      <c r="J17" s="39"/>
      <c r="AA17" s="35">
        <f>IF($E17="","",VLOOKUP($E17,'[1]Prep Sorteo'!$A$7:$M$71,10,FALSE))</f>
        <v>0</v>
      </c>
    </row>
    <row r="18" spans="1:27" s="34" customFormat="1" ht="18" customHeight="1">
      <c r="A18" s="36"/>
      <c r="B18" s="37"/>
      <c r="C18" s="38"/>
      <c r="D18" s="38"/>
      <c r="E18" s="39"/>
      <c r="F18" s="40"/>
      <c r="G18" s="51" t="s">
        <v>22</v>
      </c>
      <c r="H18" s="50"/>
      <c r="I18" s="42"/>
      <c r="J18" s="39"/>
      <c r="AA18" s="35">
        <f>IF($E18="","",VLOOKUP($E18,'[1]Prep Sorteo'!$A$7:$M$71,10,FALSE))</f>
      </c>
    </row>
    <row r="19" spans="1:27" s="34" customFormat="1" ht="18" customHeight="1">
      <c r="A19" s="27">
        <v>6</v>
      </c>
      <c r="B19" s="43">
        <f>IF($E19="","",VLOOKUP($E19,'[1]Prep Sorteo'!$A$7:$M$71,4,FALSE))</f>
        <v>5806583</v>
      </c>
      <c r="C19" s="44" t="str">
        <f>IF($E19="","",VLOOKUP($E19,'[1]Prep Sorteo'!$A$7:$M$71,9,FALSE))</f>
        <v>9514</v>
      </c>
      <c r="D19" s="44">
        <f>IF($E19="","",VLOOKUP($E19,'[1]Prep Sorteo'!$A$7:$M$71,11,FALSE))</f>
        <v>0</v>
      </c>
      <c r="E19" s="45">
        <v>5</v>
      </c>
      <c r="F19" s="46" t="str">
        <f>IF($E19="","",CONCATENATE(VLOOKUP($E19,'[1]Prep Sorteo'!$A$7:$M$71,2,FALSE),", ",VLOOKUP($E19,'[1]Prep Sorteo'!$A$7:$M$71,3,FALSE)))</f>
        <v>ALZINA RAMOS, SERGI</v>
      </c>
      <c r="G19" s="47" t="s">
        <v>23</v>
      </c>
      <c r="H19" s="50"/>
      <c r="I19" s="42"/>
      <c r="J19" s="39"/>
      <c r="AA19" s="35">
        <f>IF($E19="","",VLOOKUP($E19,'[1]Prep Sorteo'!$A$7:$M$71,10,FALSE))</f>
        <v>0</v>
      </c>
    </row>
    <row r="20" spans="1:27" s="34" customFormat="1" ht="18" customHeight="1">
      <c r="A20" s="36"/>
      <c r="B20" s="37"/>
      <c r="C20" s="38"/>
      <c r="D20" s="38"/>
      <c r="E20" s="48"/>
      <c r="F20" s="49"/>
      <c r="G20" s="50"/>
      <c r="H20" s="51" t="s">
        <v>24</v>
      </c>
      <c r="I20" s="42"/>
      <c r="J20" s="39"/>
      <c r="AA20" s="35">
        <f>IF($E20="","",VLOOKUP($E20,'[1]Prep Sorteo'!$A$7:$M$71,10,FALSE))</f>
      </c>
    </row>
    <row r="21" spans="1:27" s="34" customFormat="1" ht="18" customHeight="1">
      <c r="A21" s="36">
        <v>7</v>
      </c>
      <c r="B21" s="43">
        <f>IF($E21="","",VLOOKUP($E21,'[1]Prep Sorteo'!$A$7:$M$71,4,FALSE))</f>
        <v>5789211</v>
      </c>
      <c r="C21" s="44" t="str">
        <f>IF($E21="","",VLOOKUP($E21,'[1]Prep Sorteo'!$A$7:$M$71,9,FALSE))</f>
        <v>18239</v>
      </c>
      <c r="D21" s="44">
        <f>IF($E21="","",VLOOKUP($E21,'[1]Prep Sorteo'!$A$7:$M$71,11,FALSE))</f>
        <v>0</v>
      </c>
      <c r="E21" s="45">
        <v>6</v>
      </c>
      <c r="F21" s="52" t="str">
        <f>IF($E21="","",CONCATENATE(VLOOKUP($E21,'[1]Prep Sorteo'!$A$7:$M$71,2,FALSE),", ",VLOOKUP($E21,'[1]Prep Sorteo'!$A$7:$M$71,3,FALSE)))</f>
        <v>CAMPOS FILIPPI , ALVARO</v>
      </c>
      <c r="G21" s="50"/>
      <c r="H21" s="39" t="s">
        <v>25</v>
      </c>
      <c r="I21" s="42"/>
      <c r="J21" s="39"/>
      <c r="AA21" s="35">
        <f>IF($E21="","",VLOOKUP($E21,'[1]Prep Sorteo'!$A$7:$M$71,10,FALSE))</f>
        <v>0</v>
      </c>
    </row>
    <row r="22" spans="1:27" s="34" customFormat="1" ht="18" customHeight="1">
      <c r="A22" s="36"/>
      <c r="B22" s="37"/>
      <c r="C22" s="38"/>
      <c r="D22" s="38"/>
      <c r="E22" s="48"/>
      <c r="F22" s="40"/>
      <c r="G22" s="51" t="s">
        <v>24</v>
      </c>
      <c r="H22" s="42"/>
      <c r="I22" s="42"/>
      <c r="J22" s="39"/>
      <c r="AA22" s="35">
        <f>IF($E22="","",VLOOKUP($E22,'[1]Prep Sorteo'!$A$7:$M$71,10,FALSE))</f>
      </c>
    </row>
    <row r="23" spans="1:27" s="34" customFormat="1" ht="18" customHeight="1">
      <c r="A23" s="27">
        <v>8</v>
      </c>
      <c r="B23" s="43">
        <f>IF($E23="","",VLOOKUP($E23,'[1]Prep Sorteo'!$A$7:$M$71,4,FALSE))</f>
        <v>5830100</v>
      </c>
      <c r="C23" s="44" t="str">
        <f>IF($E23="","",VLOOKUP($E23,'[1]Prep Sorteo'!$A$7:$M$71,9,FALSE))</f>
        <v>1615</v>
      </c>
      <c r="D23" s="55">
        <f>IF($E23="","",VLOOKUP($E23,'[1]Prep Sorteo'!$A$7:$M$71,11,FALSE))</f>
        <v>0</v>
      </c>
      <c r="E23" s="56">
        <v>2</v>
      </c>
      <c r="F23" s="46" t="str">
        <f>IF($E23="","",CONCATENATE(VLOOKUP($E23,'[1]Prep Sorteo'!$A$7:$M$71,2,FALSE),", ",VLOOKUP($E23,'[1]Prep Sorteo'!$A$7:$M$71,3,FALSE)))</f>
        <v>CATCHOT SINTES, AITOR</v>
      </c>
      <c r="G23" s="42" t="s">
        <v>26</v>
      </c>
      <c r="H23" s="42"/>
      <c r="I23" s="42"/>
      <c r="J23" s="39"/>
      <c r="AA23" s="35">
        <f>IF($E23="","",VLOOKUP($E23,'[1]Prep Sorteo'!$A$7:$M$71,10,FALSE))</f>
        <v>0</v>
      </c>
    </row>
    <row r="24" spans="1:27" s="34" customFormat="1" ht="18" customHeight="1" thickBot="1">
      <c r="A24" s="42"/>
      <c r="B24" s="57"/>
      <c r="C24" s="39"/>
      <c r="D24" s="39"/>
      <c r="E24" s="48"/>
      <c r="F24" s="32"/>
      <c r="G24" s="39"/>
      <c r="H24" s="42"/>
      <c r="I24" s="58"/>
      <c r="J24" s="59"/>
      <c r="AA24" s="35"/>
    </row>
    <row r="25" spans="1:10" s="62" customFormat="1" ht="9" customHeight="1">
      <c r="A25" s="87" t="s">
        <v>27</v>
      </c>
      <c r="B25" s="88"/>
      <c r="C25" s="88"/>
      <c r="D25" s="89"/>
      <c r="E25" s="60" t="s">
        <v>28</v>
      </c>
      <c r="F25" s="61" t="s">
        <v>29</v>
      </c>
      <c r="G25" s="106" t="s">
        <v>30</v>
      </c>
      <c r="H25" s="107"/>
      <c r="I25" s="108" t="s">
        <v>31</v>
      </c>
      <c r="J25" s="109"/>
    </row>
    <row r="26" spans="1:10" s="62" customFormat="1" ht="9" customHeight="1" thickBot="1">
      <c r="A26" s="110"/>
      <c r="B26" s="111"/>
      <c r="C26" s="111"/>
      <c r="D26" s="112"/>
      <c r="E26" s="63">
        <v>1</v>
      </c>
      <c r="F26" s="64" t="str">
        <f>F9</f>
        <v>OLEANO PONS, SERGI</v>
      </c>
      <c r="G26" s="90"/>
      <c r="H26" s="91"/>
      <c r="I26" s="92"/>
      <c r="J26" s="93"/>
    </row>
    <row r="27" spans="1:10" s="62" customFormat="1" ht="9" customHeight="1">
      <c r="A27" s="100" t="s">
        <v>32</v>
      </c>
      <c r="B27" s="101"/>
      <c r="C27" s="101"/>
      <c r="D27" s="102"/>
      <c r="E27" s="65">
        <v>2</v>
      </c>
      <c r="F27" s="66" t="str">
        <f>F23</f>
        <v>CATCHOT SINTES, AITOR</v>
      </c>
      <c r="G27" s="90"/>
      <c r="H27" s="91"/>
      <c r="I27" s="92"/>
      <c r="J27" s="93"/>
    </row>
    <row r="28" spans="1:10" s="62" customFormat="1" ht="9" customHeight="1" thickBot="1">
      <c r="A28" s="103"/>
      <c r="B28" s="104"/>
      <c r="C28" s="104"/>
      <c r="D28" s="105"/>
      <c r="E28" s="65">
        <v>3</v>
      </c>
      <c r="F28" s="66">
        <f>IF($E$13=3,$F$13,IF($E$19=3,$F$19,""))</f>
      </c>
      <c r="G28" s="90"/>
      <c r="H28" s="91"/>
      <c r="I28" s="92"/>
      <c r="J28" s="93"/>
    </row>
    <row r="29" spans="1:10" s="62" customFormat="1" ht="9" customHeight="1">
      <c r="A29" s="87" t="s">
        <v>33</v>
      </c>
      <c r="B29" s="88"/>
      <c r="C29" s="88"/>
      <c r="D29" s="89"/>
      <c r="E29" s="65">
        <v>4</v>
      </c>
      <c r="F29" s="66">
        <f>IF($E$13=4,$F$13,IF($E$19=4,$F$19,""))</f>
      </c>
      <c r="G29" s="90"/>
      <c r="H29" s="91"/>
      <c r="I29" s="92"/>
      <c r="J29" s="93"/>
    </row>
    <row r="30" spans="1:10" s="62" customFormat="1" ht="9" customHeight="1" thickBot="1">
      <c r="A30" s="97"/>
      <c r="B30" s="98"/>
      <c r="C30" s="98"/>
      <c r="D30" s="99"/>
      <c r="E30" s="67"/>
      <c r="F30" s="68"/>
      <c r="G30" s="90"/>
      <c r="H30" s="91"/>
      <c r="I30" s="92"/>
      <c r="J30" s="93"/>
    </row>
    <row r="31" spans="1:10" s="62" customFormat="1" ht="9" customHeight="1">
      <c r="A31" s="87" t="s">
        <v>34</v>
      </c>
      <c r="B31" s="88"/>
      <c r="C31" s="88"/>
      <c r="D31" s="89"/>
      <c r="E31" s="67"/>
      <c r="F31" s="68"/>
      <c r="G31" s="90"/>
      <c r="H31" s="91"/>
      <c r="I31" s="92"/>
      <c r="J31" s="93"/>
    </row>
    <row r="32" spans="1:10" s="62" customFormat="1" ht="9" customHeight="1">
      <c r="A32" s="94" t="str">
        <f>J6</f>
        <v>SERGIO PONS MARTI</v>
      </c>
      <c r="B32" s="95"/>
      <c r="C32" s="95"/>
      <c r="D32" s="96"/>
      <c r="E32" s="67"/>
      <c r="F32" s="68"/>
      <c r="G32" s="90"/>
      <c r="H32" s="91"/>
      <c r="I32" s="92"/>
      <c r="J32" s="93"/>
    </row>
    <row r="33" spans="1:10" s="62" customFormat="1" ht="9" customHeight="1" thickBot="1">
      <c r="A33" s="78">
        <f>('[1]Prep Torneo'!$E$7)</f>
        <v>3121754</v>
      </c>
      <c r="B33" s="79"/>
      <c r="C33" s="79"/>
      <c r="D33" s="80"/>
      <c r="E33" s="69"/>
      <c r="F33" s="70"/>
      <c r="G33" s="81"/>
      <c r="H33" s="82"/>
      <c r="I33" s="83"/>
      <c r="J33" s="84"/>
    </row>
    <row r="34" spans="2:10" s="62" customFormat="1" ht="12.75">
      <c r="B34" s="71" t="s">
        <v>35</v>
      </c>
      <c r="F34" s="72"/>
      <c r="G34" s="72"/>
      <c r="H34" s="73"/>
      <c r="I34" s="85" t="s">
        <v>36</v>
      </c>
      <c r="J34" s="85"/>
    </row>
    <row r="35" spans="6:10" s="62" customFormat="1" ht="12.75">
      <c r="F35" s="74" t="s">
        <v>37</v>
      </c>
      <c r="G35" s="86" t="s">
        <v>38</v>
      </c>
      <c r="H35" s="86"/>
      <c r="I35" s="72"/>
      <c r="J35" s="73"/>
    </row>
    <row r="36" ht="12.75">
      <c r="I36" s="77"/>
    </row>
  </sheetData>
  <sheetProtection password="CC8C" sheet="1"/>
  <mergeCells count="35">
    <mergeCell ref="A1:J1"/>
    <mergeCell ref="A2:J2"/>
    <mergeCell ref="A3:E3"/>
    <mergeCell ref="A4:E4"/>
    <mergeCell ref="A5:E5"/>
    <mergeCell ref="A6:E6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I32:J32"/>
    <mergeCell ref="A29:D29"/>
    <mergeCell ref="G29:H29"/>
    <mergeCell ref="I29:J29"/>
    <mergeCell ref="A30:D30"/>
    <mergeCell ref="G30:H30"/>
    <mergeCell ref="I30:J30"/>
    <mergeCell ref="A33:D33"/>
    <mergeCell ref="G33:H33"/>
    <mergeCell ref="I33:J33"/>
    <mergeCell ref="I34:J34"/>
    <mergeCell ref="G35:H35"/>
    <mergeCell ref="A31:D31"/>
    <mergeCell ref="G31:H31"/>
    <mergeCell ref="I31:J31"/>
    <mergeCell ref="A32:D32"/>
    <mergeCell ref="G32:H32"/>
  </mergeCells>
  <conditionalFormatting sqref="F9 B9:D9 B11:D11 F11 F13 B13:D13 B15:D15 F15 F17 B17:D17 B19:D19 F19 F21 B21:D21 B23:D23 F23">
    <cfRule type="expression" priority="18" dxfId="42" stopIfTrue="1">
      <formula>AND($E9&lt;=$J$9,$AA9&gt;0)</formula>
    </cfRule>
  </conditionalFormatting>
  <conditionalFormatting sqref="E9 E11 E13 E15 E17 E19 E21 E23">
    <cfRule type="expression" priority="17" dxfId="43" stopIfTrue="1">
      <formula>AND($E9&lt;=$J$9,$AA9&gt;0)</formula>
    </cfRule>
  </conditionalFormatting>
  <conditionalFormatting sqref="G10">
    <cfRule type="expression" priority="16" dxfId="42" stopIfTrue="1">
      <formula>AND($E10&lt;=$J$9,$AA10&gt;0)</formula>
    </cfRule>
  </conditionalFormatting>
  <conditionalFormatting sqref="G14">
    <cfRule type="expression" priority="15" dxfId="42" stopIfTrue="1">
      <formula>AND($E14&lt;=$J$9,$AA14&gt;0)</formula>
    </cfRule>
  </conditionalFormatting>
  <conditionalFormatting sqref="G18">
    <cfRule type="expression" priority="14" dxfId="42" stopIfTrue="1">
      <formula>AND($E18&lt;=$J$9,$AA18&gt;0)</formula>
    </cfRule>
  </conditionalFormatting>
  <conditionalFormatting sqref="G22">
    <cfRule type="expression" priority="13" dxfId="42" stopIfTrue="1">
      <formula>AND($E22&lt;=$J$9,$AA22&gt;0)</formula>
    </cfRule>
  </conditionalFormatting>
  <conditionalFormatting sqref="H12">
    <cfRule type="expression" priority="12" dxfId="42" stopIfTrue="1">
      <formula>AND($E12&lt;=$J$9,$AA12&gt;0)</formula>
    </cfRule>
  </conditionalFormatting>
  <conditionalFormatting sqref="H20">
    <cfRule type="expression" priority="11" dxfId="42" stopIfTrue="1">
      <formula>AND($E20&lt;=$J$9,$AA20&gt;0)</formula>
    </cfRule>
  </conditionalFormatting>
  <conditionalFormatting sqref="G10">
    <cfRule type="expression" priority="10" dxfId="42" stopIfTrue="1">
      <formula>AND($E10&lt;=$J$9,$AA10&gt;0)</formula>
    </cfRule>
  </conditionalFormatting>
  <conditionalFormatting sqref="G22">
    <cfRule type="expression" priority="9" dxfId="42" stopIfTrue="1">
      <formula>AND($E22&lt;=$J$9,$AA22&gt;0)</formula>
    </cfRule>
  </conditionalFormatting>
  <conditionalFormatting sqref="G18">
    <cfRule type="expression" priority="8" dxfId="42" stopIfTrue="1">
      <formula>AND($E18&lt;=$J$9,$AA18&gt;0)</formula>
    </cfRule>
  </conditionalFormatting>
  <conditionalFormatting sqref="G22">
    <cfRule type="expression" priority="7" dxfId="42" stopIfTrue="1">
      <formula>AND($E22&lt;=$J$9,$AA22&gt;0)</formula>
    </cfRule>
  </conditionalFormatting>
  <conditionalFormatting sqref="G14">
    <cfRule type="expression" priority="6" dxfId="42" stopIfTrue="1">
      <formula>AND($E14&lt;=$J$9,$AA14&gt;0)</formula>
    </cfRule>
  </conditionalFormatting>
  <conditionalFormatting sqref="H12">
    <cfRule type="expression" priority="5" dxfId="42" stopIfTrue="1">
      <formula>AND($E12&lt;=$J$9,$AA12&gt;0)</formula>
    </cfRule>
  </conditionalFormatting>
  <conditionalFormatting sqref="H12">
    <cfRule type="expression" priority="4" dxfId="42" stopIfTrue="1">
      <formula>AND($E12&lt;=$J$9,$AA12&gt;0)</formula>
    </cfRule>
  </conditionalFormatting>
  <conditionalFormatting sqref="H20">
    <cfRule type="expression" priority="3" dxfId="42" stopIfTrue="1">
      <formula>AND($E20&lt;=$J$9,$AA20&gt;0)</formula>
    </cfRule>
  </conditionalFormatting>
  <conditionalFormatting sqref="H20">
    <cfRule type="expression" priority="2" dxfId="42" stopIfTrue="1">
      <formula>AND($E20&lt;=$J$9,$AA20&gt;0)</formula>
    </cfRule>
  </conditionalFormatting>
  <conditionalFormatting sqref="H20">
    <cfRule type="expression" priority="1" dxfId="42" stopIfTrue="1">
      <formula>AND($E20&lt;=$J$9,$AA20&gt;0)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tabSelected="1" zoomScalePageLayoutView="0" workbookViewId="0" topLeftCell="A1">
      <selection activeCell="L29" sqref="L29"/>
    </sheetView>
  </sheetViews>
  <sheetFormatPr defaultColWidth="9.140625" defaultRowHeight="15"/>
  <cols>
    <col min="1" max="1" width="2.7109375" style="75" bestFit="1" customWidth="1"/>
    <col min="2" max="2" width="7.57421875" style="75" customWidth="1"/>
    <col min="3" max="3" width="5.28125" style="75" bestFit="1" customWidth="1"/>
    <col min="4" max="4" width="4.00390625" style="75" customWidth="1"/>
    <col min="5" max="5" width="2.8515625" style="75" bestFit="1" customWidth="1"/>
    <col min="6" max="6" width="24.7109375" style="75" customWidth="1"/>
    <col min="7" max="10" width="13.7109375" style="76" customWidth="1"/>
    <col min="11" max="26" width="9.140625" style="75" customWidth="1"/>
    <col min="27" max="27" width="9.57421875" style="75" hidden="1" customWidth="1"/>
    <col min="28" max="16384" width="9.140625" style="75" customWidth="1"/>
  </cols>
  <sheetData>
    <row r="1" spans="1:10" s="1" customFormat="1" ht="25.5">
      <c r="A1" s="113" t="str">
        <f>('[2]Prep Torneo'!A5)</f>
        <v>RAQUETA DE PLATA 2013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2" customFormat="1" ht="12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7" customFormat="1" ht="9" customHeight="1">
      <c r="A3" s="115" t="s">
        <v>1</v>
      </c>
      <c r="B3" s="115"/>
      <c r="C3" s="115"/>
      <c r="D3" s="115"/>
      <c r="E3" s="115"/>
      <c r="F3" s="4" t="s">
        <v>2</v>
      </c>
      <c r="G3" s="4" t="s">
        <v>3</v>
      </c>
      <c r="H3" s="5"/>
      <c r="I3" s="3" t="s">
        <v>4</v>
      </c>
      <c r="J3" s="6"/>
    </row>
    <row r="4" spans="1:10" s="11" customFormat="1" ht="11.25">
      <c r="A4" s="116">
        <f>('[2]Prep Torneo'!$A$7)</f>
        <v>41414</v>
      </c>
      <c r="B4" s="116"/>
      <c r="C4" s="116"/>
      <c r="D4" s="116"/>
      <c r="E4" s="116"/>
      <c r="F4" s="8" t="str">
        <f>('[2]Prep Torneo'!$B$7)</f>
        <v>Illes Balears</v>
      </c>
      <c r="G4" s="8" t="str">
        <f>('[2]Prep Torneo'!$C$7)</f>
        <v>Es Mercadal</v>
      </c>
      <c r="H4" s="9"/>
      <c r="I4" s="8" t="str">
        <f>('[2]Prep Torneo'!$D$7)</f>
        <v>Club Tennis Mercadal</v>
      </c>
      <c r="J4" s="10"/>
    </row>
    <row r="5" spans="1:10" s="7" customFormat="1" ht="9">
      <c r="A5" s="117" t="s">
        <v>5</v>
      </c>
      <c r="B5" s="115"/>
      <c r="C5" s="115"/>
      <c r="D5" s="115"/>
      <c r="E5" s="115"/>
      <c r="F5" s="12" t="s">
        <v>6</v>
      </c>
      <c r="G5" s="13" t="s">
        <v>7</v>
      </c>
      <c r="H5" s="13"/>
      <c r="I5" s="13"/>
      <c r="J5" s="14" t="s">
        <v>8</v>
      </c>
    </row>
    <row r="6" spans="1:10" s="11" customFormat="1" ht="12" thickBot="1">
      <c r="A6" s="118" t="str">
        <f>('[2]Prep Torneo'!$A$9)</f>
        <v>No</v>
      </c>
      <c r="B6" s="118"/>
      <c r="C6" s="118"/>
      <c r="D6" s="118"/>
      <c r="E6" s="118"/>
      <c r="F6" s="15" t="str">
        <f>('[2]Prep Torneo'!$B$9)</f>
        <v>Veterans +35</v>
      </c>
      <c r="G6" s="15" t="str">
        <f>('[2]Prep Torneo'!$C$9)</f>
        <v>Masculí</v>
      </c>
      <c r="H6" s="16"/>
      <c r="I6" s="15"/>
      <c r="J6" s="17" t="str">
        <f>CONCATENATE('[2]Prep Torneo'!$D$9," ",'[2]Prep Torneo'!$E$9)</f>
        <v>SERGIO PONS MARTI</v>
      </c>
    </row>
    <row r="7" spans="1:10" s="21" customFormat="1" ht="9">
      <c r="A7" s="18"/>
      <c r="B7" s="19" t="s">
        <v>9</v>
      </c>
      <c r="C7" s="20" t="s">
        <v>10</v>
      </c>
      <c r="D7" s="20" t="s">
        <v>11</v>
      </c>
      <c r="E7" s="19" t="s">
        <v>12</v>
      </c>
      <c r="F7" s="19" t="s">
        <v>13</v>
      </c>
      <c r="G7" s="20" t="s">
        <v>14</v>
      </c>
      <c r="H7" s="20" t="s">
        <v>15</v>
      </c>
      <c r="I7" s="20" t="s">
        <v>16</v>
      </c>
      <c r="J7" s="20"/>
    </row>
    <row r="8" spans="1:10" s="21" customFormat="1" ht="7.5" customHeight="1">
      <c r="A8" s="22"/>
      <c r="B8" s="23"/>
      <c r="C8" s="24"/>
      <c r="D8" s="24"/>
      <c r="E8" s="25"/>
      <c r="F8" s="26"/>
      <c r="G8" s="24"/>
      <c r="H8" s="24"/>
      <c r="I8" s="24"/>
      <c r="J8" s="24"/>
    </row>
    <row r="9" spans="1:27" s="34" customFormat="1" ht="18" customHeight="1">
      <c r="A9" s="27">
        <v>1</v>
      </c>
      <c r="B9" s="28">
        <f>IF($E9="","",VLOOKUP($E9,'[2]Prep Sorteo'!$A$7:$M$71,4,FALSE))</f>
        <v>33283</v>
      </c>
      <c r="C9" s="29" t="str">
        <f>IF($E9="","",VLOOKUP($E9,'[2]Prep Sorteo'!$A$7:$M$71,9,FALSE))</f>
        <v>2879</v>
      </c>
      <c r="D9" s="29">
        <f>IF($E9="","",VLOOKUP($E9,'[2]Prep Sorteo'!$A$7:$M$71,11,FALSE))</f>
        <v>0</v>
      </c>
      <c r="E9" s="30">
        <v>1</v>
      </c>
      <c r="F9" s="31" t="str">
        <f>IF($E9="","",CONCATENATE(VLOOKUP($E9,'[2]Prep Sorteo'!$A$7:$M$71,2,FALSE),", ",VLOOKUP($E9,'[2]Prep Sorteo'!$A$7:$M$71,3,FALSE)))</f>
        <v>MOURE MASSA, ANTONIO</v>
      </c>
      <c r="G9" s="32"/>
      <c r="H9" s="32"/>
      <c r="I9" s="32"/>
      <c r="J9" s="33">
        <f>'[2]Prep Sorteo'!G3</f>
        <v>4</v>
      </c>
      <c r="AA9" s="35">
        <f>IF($E9="","",VLOOKUP($E9,'[2]Prep Sorteo'!$A$7:$M$71,10,FALSE))</f>
        <v>0</v>
      </c>
    </row>
    <row r="10" spans="1:27" s="34" customFormat="1" ht="18" customHeight="1">
      <c r="A10" s="36"/>
      <c r="B10" s="37"/>
      <c r="C10" s="38"/>
      <c r="D10" s="38"/>
      <c r="E10" s="39"/>
      <c r="F10" s="40"/>
      <c r="G10" s="41" t="s">
        <v>39</v>
      </c>
      <c r="H10" s="42"/>
      <c r="I10" s="39"/>
      <c r="J10" s="39"/>
      <c r="AA10" s="35">
        <f>IF($E10="","",VLOOKUP($E10,'[2]Prep Sorteo'!$A$7:$M$71,10,FALSE))</f>
      </c>
    </row>
    <row r="11" spans="1:27" s="34" customFormat="1" ht="18" customHeight="1">
      <c r="A11" s="36">
        <v>2</v>
      </c>
      <c r="B11" s="43">
        <f>IF($E11="","",VLOOKUP($E11,'[2]Prep Sorteo'!$A$7:$M$71,4,FALSE))</f>
        <v>3170793</v>
      </c>
      <c r="C11" s="44" t="str">
        <f>IF($E11="","",VLOOKUP($E11,'[2]Prep Sorteo'!$A$7:$M$71,9,FALSE))</f>
        <v>18239</v>
      </c>
      <c r="D11" s="44">
        <f>IF($E11="","",VLOOKUP($E11,'[2]Prep Sorteo'!$A$7:$M$71,11,FALSE))</f>
        <v>0</v>
      </c>
      <c r="E11" s="45">
        <v>7</v>
      </c>
      <c r="F11" s="46" t="str">
        <f>IF($E11="","",CONCATENATE(VLOOKUP($E11,'[2]Prep Sorteo'!$A$7:$M$71,2,FALSE),", ",VLOOKUP($E11,'[2]Prep Sorteo'!$A$7:$M$71,3,FALSE)))</f>
        <v>MORLA COLL, PACO</v>
      </c>
      <c r="G11" s="47" t="s">
        <v>40</v>
      </c>
      <c r="H11" s="42"/>
      <c r="I11" s="39"/>
      <c r="J11" s="39"/>
      <c r="AA11" s="35">
        <f>IF($E11="","",VLOOKUP($E11,'[2]Prep Sorteo'!$A$7:$M$71,10,FALSE))</f>
        <v>0</v>
      </c>
    </row>
    <row r="12" spans="1:27" s="34" customFormat="1" ht="18" customHeight="1">
      <c r="A12" s="36"/>
      <c r="B12" s="37"/>
      <c r="C12" s="38"/>
      <c r="D12" s="38"/>
      <c r="E12" s="48"/>
      <c r="F12" s="49"/>
      <c r="G12" s="50"/>
      <c r="H12" s="41" t="s">
        <v>39</v>
      </c>
      <c r="I12" s="42"/>
      <c r="J12" s="39"/>
      <c r="AA12" s="35">
        <f>IF($E12="","",VLOOKUP($E12,'[2]Prep Sorteo'!$A$7:$M$71,10,FALSE))</f>
      </c>
    </row>
    <row r="13" spans="1:27" s="34" customFormat="1" ht="18" customHeight="1">
      <c r="A13" s="27">
        <v>3</v>
      </c>
      <c r="B13" s="43">
        <f>IF($E13="","",VLOOKUP($E13,'[2]Prep Sorteo'!$A$7:$M$71,4,FALSE))</f>
        <v>5889227</v>
      </c>
      <c r="C13" s="44" t="str">
        <f>IF($E13="","",VLOOKUP($E13,'[2]Prep Sorteo'!$A$7:$M$71,9,FALSE))</f>
        <v>S.C.</v>
      </c>
      <c r="D13" s="44">
        <f>IF($E13="","",VLOOKUP($E13,'[2]Prep Sorteo'!$A$7:$M$71,11,FALSE))</f>
        <v>0</v>
      </c>
      <c r="E13" s="45">
        <v>8</v>
      </c>
      <c r="F13" s="52" t="str">
        <f>IF($E13="","",CONCATENATE(VLOOKUP($E13,'[2]Prep Sorteo'!$A$7:$M$71,2,FALSE),", ",VLOOKUP($E13,'[2]Prep Sorteo'!$A$7:$M$71,3,FALSE)))</f>
        <v>BARCELO MARQUES, ESTEVE</v>
      </c>
      <c r="G13" s="50"/>
      <c r="H13" s="47" t="s">
        <v>41</v>
      </c>
      <c r="I13" s="42"/>
      <c r="J13" s="39"/>
      <c r="AA13" s="35">
        <f>IF($E13="","",VLOOKUP($E13,'[2]Prep Sorteo'!$A$7:$M$71,10,FALSE))</f>
        <v>0</v>
      </c>
    </row>
    <row r="14" spans="1:27" s="34" customFormat="1" ht="18" customHeight="1">
      <c r="A14" s="36"/>
      <c r="B14" s="37"/>
      <c r="C14" s="38"/>
      <c r="D14" s="38"/>
      <c r="E14" s="48"/>
      <c r="F14" s="40"/>
      <c r="G14" s="51" t="s">
        <v>42</v>
      </c>
      <c r="H14" s="50"/>
      <c r="I14" s="42"/>
      <c r="J14" s="39"/>
      <c r="AA14" s="35">
        <f>IF($E14="","",VLOOKUP($E14,'[2]Prep Sorteo'!$A$7:$M$71,10,FALSE))</f>
      </c>
    </row>
    <row r="15" spans="1:27" s="34" customFormat="1" ht="18" customHeight="1">
      <c r="A15" s="36">
        <v>4</v>
      </c>
      <c r="B15" s="43">
        <f>IF($E15="","",VLOOKUP($E15,'[2]Prep Sorteo'!$A$7:$M$71,4,FALSE))</f>
        <v>5844792</v>
      </c>
      <c r="C15" s="44" t="str">
        <f>IF($E15="","",VLOOKUP($E15,'[2]Prep Sorteo'!$A$7:$M$71,9,FALSE))</f>
        <v>6293</v>
      </c>
      <c r="D15" s="44">
        <f>IF($E15="","",VLOOKUP($E15,'[2]Prep Sorteo'!$A$7:$M$71,11,FALSE))</f>
        <v>0</v>
      </c>
      <c r="E15" s="45">
        <v>3</v>
      </c>
      <c r="F15" s="46" t="str">
        <f>IF($E15="","",CONCATENATE(VLOOKUP($E15,'[2]Prep Sorteo'!$A$7:$M$71,2,FALSE),", ",VLOOKUP($E15,'[2]Prep Sorteo'!$A$7:$M$71,3,FALSE)))</f>
        <v>CARRERAS MARTI, DAVID</v>
      </c>
      <c r="G15" s="42" t="s">
        <v>43</v>
      </c>
      <c r="H15" s="50"/>
      <c r="I15" s="42"/>
      <c r="J15" s="39"/>
      <c r="AA15" s="35">
        <f>IF($E15="","",VLOOKUP($E15,'[2]Prep Sorteo'!$A$7:$M$71,10,FALSE))</f>
        <v>0</v>
      </c>
    </row>
    <row r="16" spans="1:27" s="34" customFormat="1" ht="18" customHeight="1">
      <c r="A16" s="36"/>
      <c r="B16" s="37"/>
      <c r="C16" s="38"/>
      <c r="D16" s="38"/>
      <c r="E16" s="39"/>
      <c r="F16" s="49"/>
      <c r="G16" s="39"/>
      <c r="H16" s="50"/>
      <c r="I16" s="51" t="s">
        <v>44</v>
      </c>
      <c r="J16" s="42"/>
      <c r="AA16" s="35">
        <f>IF($E16="","",VLOOKUP($E16,'[2]Prep Sorteo'!$A$7:$M$71,10,FALSE))</f>
      </c>
    </row>
    <row r="17" spans="1:27" s="34" customFormat="1" ht="18" customHeight="1">
      <c r="A17" s="36">
        <v>5</v>
      </c>
      <c r="B17" s="43">
        <f>IF($E17="","",VLOOKUP($E17,'[2]Prep Sorteo'!$A$7:$M$71,4,FALSE))</f>
        <v>5894268</v>
      </c>
      <c r="C17" s="44" t="str">
        <f>IF($E17="","",VLOOKUP($E17,'[2]Prep Sorteo'!$A$7:$M$71,9,FALSE))</f>
        <v>7139</v>
      </c>
      <c r="D17" s="44">
        <f>IF($E17="","",VLOOKUP($E17,'[2]Prep Sorteo'!$A$7:$M$71,11,FALSE))</f>
        <v>0</v>
      </c>
      <c r="E17" s="45">
        <v>4</v>
      </c>
      <c r="F17" s="52" t="str">
        <f>IF($E17="","",CONCATENATE(VLOOKUP($E17,'[2]Prep Sorteo'!$A$7:$M$71,2,FALSE),", ",VLOOKUP($E17,'[2]Prep Sorteo'!$A$7:$M$71,3,FALSE)))</f>
        <v>PEREZ RUIZ, ANTONIO</v>
      </c>
      <c r="G17" s="39"/>
      <c r="H17" s="50"/>
      <c r="I17" s="54"/>
      <c r="J17" s="39"/>
      <c r="AA17" s="35">
        <f>IF($E17="","",VLOOKUP($E17,'[2]Prep Sorteo'!$A$7:$M$71,10,FALSE))</f>
        <v>0</v>
      </c>
    </row>
    <row r="18" spans="1:27" s="34" customFormat="1" ht="18" customHeight="1">
      <c r="A18" s="36"/>
      <c r="B18" s="37"/>
      <c r="C18" s="38"/>
      <c r="D18" s="38"/>
      <c r="E18" s="39"/>
      <c r="F18" s="40"/>
      <c r="G18" s="51" t="s">
        <v>45</v>
      </c>
      <c r="H18" s="50"/>
      <c r="I18" s="42"/>
      <c r="J18" s="39"/>
      <c r="AA18" s="35">
        <f>IF($E18="","",VLOOKUP($E18,'[2]Prep Sorteo'!$A$7:$M$71,10,FALSE))</f>
      </c>
    </row>
    <row r="19" spans="1:27" s="34" customFormat="1" ht="18" customHeight="1">
      <c r="A19" s="27">
        <v>6</v>
      </c>
      <c r="B19" s="43">
        <f>IF($E19="","",VLOOKUP($E19,'[2]Prep Sorteo'!$A$7:$M$71,4,FALSE))</f>
        <v>1809021</v>
      </c>
      <c r="C19" s="44" t="str">
        <f>IF($E19="","",VLOOKUP($E19,'[2]Prep Sorteo'!$A$7:$M$71,9,FALSE))</f>
        <v>10621</v>
      </c>
      <c r="D19" s="44">
        <f>IF($E19="","",VLOOKUP($E19,'[2]Prep Sorteo'!$A$7:$M$71,11,FALSE))</f>
        <v>0</v>
      </c>
      <c r="E19" s="45">
        <v>5</v>
      </c>
      <c r="F19" s="46" t="str">
        <f>IF($E19="","",CONCATENATE(VLOOKUP($E19,'[2]Prep Sorteo'!$A$7:$M$71,2,FALSE),", ",VLOOKUP($E19,'[2]Prep Sorteo'!$A$7:$M$71,3,FALSE)))</f>
        <v>ENRICH MARTI, PERE</v>
      </c>
      <c r="G19" s="47" t="s">
        <v>46</v>
      </c>
      <c r="H19" s="50"/>
      <c r="I19" s="42"/>
      <c r="J19" s="39"/>
      <c r="AA19" s="35">
        <f>IF($E19="","",VLOOKUP($E19,'[2]Prep Sorteo'!$A$7:$M$71,10,FALSE))</f>
        <v>0</v>
      </c>
    </row>
    <row r="20" spans="1:27" s="34" customFormat="1" ht="18" customHeight="1">
      <c r="A20" s="36"/>
      <c r="B20" s="37"/>
      <c r="C20" s="38"/>
      <c r="D20" s="38"/>
      <c r="E20" s="48"/>
      <c r="F20" s="49"/>
      <c r="G20" s="50"/>
      <c r="H20" s="51" t="s">
        <v>47</v>
      </c>
      <c r="I20" s="42"/>
      <c r="J20" s="39"/>
      <c r="AA20" s="35">
        <f>IF($E20="","",VLOOKUP($E20,'[2]Prep Sorteo'!$A$7:$M$71,10,FALSE))</f>
      </c>
    </row>
    <row r="21" spans="1:27" s="34" customFormat="1" ht="18" customHeight="1">
      <c r="A21" s="36">
        <v>7</v>
      </c>
      <c r="B21" s="43">
        <f>IF($E21="","",VLOOKUP($E21,'[2]Prep Sorteo'!$A$7:$M$71,4,FALSE))</f>
        <v>3079408</v>
      </c>
      <c r="C21" s="44" t="str">
        <f>IF($E21="","",VLOOKUP($E21,'[2]Prep Sorteo'!$A$7:$M$71,9,FALSE))</f>
        <v>15940</v>
      </c>
      <c r="D21" s="44">
        <f>IF($E21="","",VLOOKUP($E21,'[2]Prep Sorteo'!$A$7:$M$71,11,FALSE))</f>
        <v>0</v>
      </c>
      <c r="E21" s="45">
        <v>6</v>
      </c>
      <c r="F21" s="52" t="str">
        <f>IF($E21="","",CONCATENATE(VLOOKUP($E21,'[2]Prep Sorteo'!$A$7:$M$71,2,FALSE),", ",VLOOKUP($E21,'[2]Prep Sorteo'!$A$7:$M$71,3,FALSE)))</f>
        <v>ALZINA FUXA, PABLO</v>
      </c>
      <c r="G21" s="50"/>
      <c r="H21" s="39"/>
      <c r="I21" s="42"/>
      <c r="J21" s="39"/>
      <c r="AA21" s="35">
        <f>IF($E21="","",VLOOKUP($E21,'[2]Prep Sorteo'!$A$7:$M$71,10,FALSE))</f>
        <v>0</v>
      </c>
    </row>
    <row r="22" spans="1:27" s="34" customFormat="1" ht="18" customHeight="1">
      <c r="A22" s="36"/>
      <c r="B22" s="37"/>
      <c r="C22" s="38"/>
      <c r="D22" s="38"/>
      <c r="E22" s="48"/>
      <c r="F22" s="40"/>
      <c r="G22" s="51" t="s">
        <v>48</v>
      </c>
      <c r="H22" s="42"/>
      <c r="I22" s="42"/>
      <c r="J22" s="39"/>
      <c r="AA22" s="35">
        <f>IF($E22="","",VLOOKUP($E22,'[2]Prep Sorteo'!$A$7:$M$71,10,FALSE))</f>
      </c>
    </row>
    <row r="23" spans="1:27" s="34" customFormat="1" ht="18" customHeight="1">
      <c r="A23" s="27">
        <v>8</v>
      </c>
      <c r="B23" s="43">
        <f>IF($E23="","",VLOOKUP($E23,'[2]Prep Sorteo'!$A$7:$M$71,4,FALSE))</f>
        <v>5822316</v>
      </c>
      <c r="C23" s="44" t="str">
        <f>IF($E23="","",VLOOKUP($E23,'[2]Prep Sorteo'!$A$7:$M$71,9,FALSE))</f>
        <v>5229</v>
      </c>
      <c r="D23" s="55">
        <f>IF($E23="","",VLOOKUP($E23,'[2]Prep Sorteo'!$A$7:$M$71,11,FALSE))</f>
        <v>0</v>
      </c>
      <c r="E23" s="56">
        <v>2</v>
      </c>
      <c r="F23" s="46" t="str">
        <f>IF($E23="","",CONCATENATE(VLOOKUP($E23,'[2]Prep Sorteo'!$A$7:$M$71,2,FALSE),", ",VLOOKUP($E23,'[2]Prep Sorteo'!$A$7:$M$71,3,FALSE)))</f>
        <v>AYER, JUAN CARLOS</v>
      </c>
      <c r="G23" s="42" t="s">
        <v>49</v>
      </c>
      <c r="H23" s="42"/>
      <c r="I23" s="42"/>
      <c r="J23" s="39"/>
      <c r="AA23" s="35">
        <f>IF($E23="","",VLOOKUP($E23,'[2]Prep Sorteo'!$A$7:$M$71,10,FALSE))</f>
        <v>0</v>
      </c>
    </row>
    <row r="24" spans="1:27" s="34" customFormat="1" ht="18" customHeight="1" thickBot="1">
      <c r="A24" s="42"/>
      <c r="B24" s="57"/>
      <c r="C24" s="39"/>
      <c r="D24" s="39"/>
      <c r="E24" s="48"/>
      <c r="F24" s="32"/>
      <c r="G24" s="39"/>
      <c r="H24" s="42"/>
      <c r="I24" s="58"/>
      <c r="J24" s="59"/>
      <c r="AA24" s="35"/>
    </row>
    <row r="25" spans="1:10" s="62" customFormat="1" ht="9" customHeight="1">
      <c r="A25" s="87" t="s">
        <v>27</v>
      </c>
      <c r="B25" s="88"/>
      <c r="C25" s="88"/>
      <c r="D25" s="89"/>
      <c r="E25" s="60" t="s">
        <v>28</v>
      </c>
      <c r="F25" s="61" t="s">
        <v>29</v>
      </c>
      <c r="G25" s="106" t="s">
        <v>30</v>
      </c>
      <c r="H25" s="107"/>
      <c r="I25" s="108" t="s">
        <v>31</v>
      </c>
      <c r="J25" s="109"/>
    </row>
    <row r="26" spans="1:10" s="62" customFormat="1" ht="9" customHeight="1" thickBot="1">
      <c r="A26" s="119">
        <v>40711</v>
      </c>
      <c r="B26" s="111"/>
      <c r="C26" s="111"/>
      <c r="D26" s="112"/>
      <c r="E26" s="63">
        <v>1</v>
      </c>
      <c r="F26" s="64" t="str">
        <f>F9</f>
        <v>MOURE MASSA, ANTONIO</v>
      </c>
      <c r="G26" s="90"/>
      <c r="H26" s="91"/>
      <c r="I26" s="92"/>
      <c r="J26" s="93"/>
    </row>
    <row r="27" spans="1:10" s="62" customFormat="1" ht="9" customHeight="1">
      <c r="A27" s="100" t="s">
        <v>32</v>
      </c>
      <c r="B27" s="101"/>
      <c r="C27" s="101"/>
      <c r="D27" s="102"/>
      <c r="E27" s="65">
        <v>2</v>
      </c>
      <c r="F27" s="66" t="str">
        <f>F23</f>
        <v>AYER, JUAN CARLOS</v>
      </c>
      <c r="G27" s="90"/>
      <c r="H27" s="91"/>
      <c r="I27" s="92"/>
      <c r="J27" s="93"/>
    </row>
    <row r="28" spans="1:10" s="62" customFormat="1" ht="9" customHeight="1" thickBot="1">
      <c r="A28" s="103" t="s">
        <v>50</v>
      </c>
      <c r="B28" s="104"/>
      <c r="C28" s="104"/>
      <c r="D28" s="105"/>
      <c r="E28" s="65">
        <v>3</v>
      </c>
      <c r="F28" s="66">
        <f>IF($E$13=3,$F$13,IF($E$19=3,$F$19,""))</f>
      </c>
      <c r="G28" s="90"/>
      <c r="H28" s="91"/>
      <c r="I28" s="92"/>
      <c r="J28" s="93"/>
    </row>
    <row r="29" spans="1:10" s="62" customFormat="1" ht="9" customHeight="1">
      <c r="A29" s="87" t="s">
        <v>33</v>
      </c>
      <c r="B29" s="88"/>
      <c r="C29" s="88"/>
      <c r="D29" s="89"/>
      <c r="E29" s="65">
        <v>4</v>
      </c>
      <c r="F29" s="66">
        <f>IF($E$13=4,$F$13,IF($E$19=4,$F$19,""))</f>
      </c>
      <c r="G29" s="90"/>
      <c r="H29" s="91"/>
      <c r="I29" s="92"/>
      <c r="J29" s="93"/>
    </row>
    <row r="30" spans="1:10" s="62" customFormat="1" ht="9" customHeight="1" thickBot="1">
      <c r="A30" s="97"/>
      <c r="B30" s="98"/>
      <c r="C30" s="98"/>
      <c r="D30" s="99"/>
      <c r="E30" s="67"/>
      <c r="F30" s="68"/>
      <c r="G30" s="90"/>
      <c r="H30" s="91"/>
      <c r="I30" s="92"/>
      <c r="J30" s="93"/>
    </row>
    <row r="31" spans="1:10" s="62" customFormat="1" ht="9" customHeight="1">
      <c r="A31" s="87" t="s">
        <v>34</v>
      </c>
      <c r="B31" s="88"/>
      <c r="C31" s="88"/>
      <c r="D31" s="89"/>
      <c r="E31" s="67"/>
      <c r="F31" s="68"/>
      <c r="G31" s="90"/>
      <c r="H31" s="91"/>
      <c r="I31" s="92"/>
      <c r="J31" s="93"/>
    </row>
    <row r="32" spans="1:10" s="62" customFormat="1" ht="9" customHeight="1">
      <c r="A32" s="94" t="str">
        <f>J6</f>
        <v>SERGIO PONS MARTI</v>
      </c>
      <c r="B32" s="95"/>
      <c r="C32" s="95"/>
      <c r="D32" s="96"/>
      <c r="E32" s="67"/>
      <c r="F32" s="68"/>
      <c r="G32" s="90"/>
      <c r="H32" s="91"/>
      <c r="I32" s="92"/>
      <c r="J32" s="93"/>
    </row>
    <row r="33" spans="1:10" s="62" customFormat="1" ht="9" customHeight="1" thickBot="1">
      <c r="A33" s="78">
        <f>('[2]Prep Torneo'!$E$7)</f>
        <v>3121754</v>
      </c>
      <c r="B33" s="79"/>
      <c r="C33" s="79"/>
      <c r="D33" s="80"/>
      <c r="E33" s="69"/>
      <c r="F33" s="70"/>
      <c r="G33" s="81"/>
      <c r="H33" s="82"/>
      <c r="I33" s="83"/>
      <c r="J33" s="84"/>
    </row>
    <row r="34" spans="2:10" s="62" customFormat="1" ht="12.75">
      <c r="B34" s="71" t="s">
        <v>35</v>
      </c>
      <c r="F34" s="72"/>
      <c r="G34" s="72"/>
      <c r="H34" s="73"/>
      <c r="I34" s="85" t="s">
        <v>36</v>
      </c>
      <c r="J34" s="85"/>
    </row>
    <row r="35" spans="6:10" s="62" customFormat="1" ht="12.75">
      <c r="F35" s="74" t="s">
        <v>37</v>
      </c>
      <c r="G35" s="86" t="s">
        <v>38</v>
      </c>
      <c r="H35" s="86"/>
      <c r="I35" s="72"/>
      <c r="J35" s="73"/>
    </row>
    <row r="36" ht="12.75">
      <c r="I36" s="77"/>
    </row>
  </sheetData>
  <sheetProtection password="CC8C" sheet="1"/>
  <mergeCells count="35">
    <mergeCell ref="A1:J1"/>
    <mergeCell ref="A2:J2"/>
    <mergeCell ref="A3:E3"/>
    <mergeCell ref="A4:E4"/>
    <mergeCell ref="A5:E5"/>
    <mergeCell ref="A6:E6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I32:J32"/>
    <mergeCell ref="A29:D29"/>
    <mergeCell ref="G29:H29"/>
    <mergeCell ref="I29:J29"/>
    <mergeCell ref="A30:D30"/>
    <mergeCell ref="G30:H30"/>
    <mergeCell ref="I30:J30"/>
    <mergeCell ref="A33:D33"/>
    <mergeCell ref="G33:H33"/>
    <mergeCell ref="I33:J33"/>
    <mergeCell ref="I34:J34"/>
    <mergeCell ref="G35:H35"/>
    <mergeCell ref="A31:D31"/>
    <mergeCell ref="G31:H31"/>
    <mergeCell ref="I31:J31"/>
    <mergeCell ref="A32:D32"/>
    <mergeCell ref="G32:H32"/>
  </mergeCells>
  <conditionalFormatting sqref="F9 B9:D9 B11:D11 F11 F13 B13:D13 B15:D15 F15 F17 B17:D17 B19:D19 F19 F21 B21:D21 B23:D23 F23">
    <cfRule type="expression" priority="24" dxfId="42" stopIfTrue="1">
      <formula>AND($E9&lt;=$J$9,$AA9&gt;0)</formula>
    </cfRule>
  </conditionalFormatting>
  <conditionalFormatting sqref="E9 E11 E13 E15 E17 E19 E21 E23">
    <cfRule type="expression" priority="23" dxfId="43" stopIfTrue="1">
      <formula>AND($E9&lt;=$J$9,$AA9&gt;0)</formula>
    </cfRule>
  </conditionalFormatting>
  <conditionalFormatting sqref="G14">
    <cfRule type="expression" priority="22" dxfId="42" stopIfTrue="1">
      <formula>AND($E14&lt;=$J$9,$AA14&gt;0)</formula>
    </cfRule>
  </conditionalFormatting>
  <conditionalFormatting sqref="G18">
    <cfRule type="expression" priority="21" dxfId="42" stopIfTrue="1">
      <formula>AND($E18&lt;=$J$9,$AA18&gt;0)</formula>
    </cfRule>
  </conditionalFormatting>
  <conditionalFormatting sqref="G22">
    <cfRule type="expression" priority="20" dxfId="42" stopIfTrue="1">
      <formula>AND($E22&lt;=$J$9,$AA22&gt;0)</formula>
    </cfRule>
  </conditionalFormatting>
  <conditionalFormatting sqref="G10">
    <cfRule type="expression" priority="19" dxfId="42" stopIfTrue="1">
      <formula>AND($E10&lt;=$J$9,$AA10&gt;0)</formula>
    </cfRule>
  </conditionalFormatting>
  <conditionalFormatting sqref="H12">
    <cfRule type="expression" priority="18" dxfId="42" stopIfTrue="1">
      <formula>AND($E12&lt;=$J$9,$AA12&gt;0)</formula>
    </cfRule>
  </conditionalFormatting>
  <conditionalFormatting sqref="H20">
    <cfRule type="expression" priority="17" dxfId="42" stopIfTrue="1">
      <formula>AND($E20&lt;=$J$9,$AA20&gt;0)</formula>
    </cfRule>
  </conditionalFormatting>
  <conditionalFormatting sqref="I16">
    <cfRule type="expression" priority="16" dxfId="42" stopIfTrue="1">
      <formula>AND($E16&lt;=$J$9,$AA16&gt;0)</formula>
    </cfRule>
  </conditionalFormatting>
  <conditionalFormatting sqref="G10">
    <cfRule type="expression" priority="15" dxfId="42" stopIfTrue="1">
      <formula>AND($E10&lt;=$J$9,$AA10&gt;0)</formula>
    </cfRule>
  </conditionalFormatting>
  <conditionalFormatting sqref="G14">
    <cfRule type="expression" priority="14" dxfId="42" stopIfTrue="1">
      <formula>AND($E14&lt;=$J$9,$AA14&gt;0)</formula>
    </cfRule>
  </conditionalFormatting>
  <conditionalFormatting sqref="G18">
    <cfRule type="expression" priority="13" dxfId="42" stopIfTrue="1">
      <formula>AND($E18&lt;=$J$9,$AA18&gt;0)</formula>
    </cfRule>
  </conditionalFormatting>
  <conditionalFormatting sqref="G22">
    <cfRule type="expression" priority="12" dxfId="42" stopIfTrue="1">
      <formula>AND($E22&lt;=$J$9,$AA22&gt;0)</formula>
    </cfRule>
  </conditionalFormatting>
  <conditionalFormatting sqref="H20">
    <cfRule type="expression" priority="11" dxfId="42" stopIfTrue="1">
      <formula>AND($E20&lt;=$J$9,$AA20&gt;0)</formula>
    </cfRule>
  </conditionalFormatting>
  <conditionalFormatting sqref="H20">
    <cfRule type="expression" priority="10" dxfId="42" stopIfTrue="1">
      <formula>AND($E20&lt;=$J$9,$AA20&gt;0)</formula>
    </cfRule>
  </conditionalFormatting>
  <conditionalFormatting sqref="H12">
    <cfRule type="expression" priority="9" dxfId="42" stopIfTrue="1">
      <formula>AND($E12&lt;=$J$9,$AA12&gt;0)</formula>
    </cfRule>
  </conditionalFormatting>
  <conditionalFormatting sqref="H12">
    <cfRule type="expression" priority="8" dxfId="42" stopIfTrue="1">
      <formula>AND($E12&lt;=$J$9,$AA12&gt;0)</formula>
    </cfRule>
  </conditionalFormatting>
  <conditionalFormatting sqref="G10">
    <cfRule type="expression" priority="7" dxfId="42" stopIfTrue="1">
      <formula>AND($E10&lt;=$J$9,$AA10&gt;0)</formula>
    </cfRule>
  </conditionalFormatting>
  <conditionalFormatting sqref="G14">
    <cfRule type="expression" priority="6" dxfId="42" stopIfTrue="1">
      <formula>AND($E14&lt;=$J$9,$AA14&gt;0)</formula>
    </cfRule>
  </conditionalFormatting>
  <conditionalFormatting sqref="G18">
    <cfRule type="expression" priority="5" dxfId="42" stopIfTrue="1">
      <formula>AND($E18&lt;=$J$9,$AA18&gt;0)</formula>
    </cfRule>
  </conditionalFormatting>
  <conditionalFormatting sqref="G22">
    <cfRule type="expression" priority="4" dxfId="42" stopIfTrue="1">
      <formula>AND($E22&lt;=$J$9,$AA22&gt;0)</formula>
    </cfRule>
  </conditionalFormatting>
  <conditionalFormatting sqref="H12">
    <cfRule type="expression" priority="3" dxfId="42" stopIfTrue="1">
      <formula>AND($E12&lt;=$J$9,$AA12&gt;0)</formula>
    </cfRule>
  </conditionalFormatting>
  <conditionalFormatting sqref="H12">
    <cfRule type="expression" priority="2" dxfId="42" stopIfTrue="1">
      <formula>AND($E12&lt;=$J$9,$AA12&gt;0)</formula>
    </cfRule>
  </conditionalFormatting>
  <conditionalFormatting sqref="H12">
    <cfRule type="expression" priority="1" dxfId="42" stopIfTrue="1">
      <formula>AND($E12&lt;=$J$9,$AA12&gt;0)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Carreras</dc:creator>
  <cp:keywords/>
  <dc:description/>
  <cp:lastModifiedBy>usuario</cp:lastModifiedBy>
  <dcterms:created xsi:type="dcterms:W3CDTF">2013-06-02T18:48:47Z</dcterms:created>
  <dcterms:modified xsi:type="dcterms:W3CDTF">2013-06-03T06:20:49Z</dcterms:modified>
  <cp:category/>
  <cp:version/>
  <cp:contentType/>
  <cp:contentStatus/>
</cp:coreProperties>
</file>