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340" yWindow="-240" windowWidth="14175" windowHeight="12645" tabRatio="675" activeTab="5"/>
  </bookViews>
  <sheets>
    <sheet name="SUB10M" sheetId="2" r:id="rId1"/>
    <sheet name="ALEM" sheetId="3" r:id="rId2"/>
    <sheet name="INFM" sheetId="5" r:id="rId3"/>
    <sheet name="CADM" sheetId="6" r:id="rId4"/>
    <sheet name="ALEF" sheetId="7" r:id="rId5"/>
    <sheet name="INFF" sheetId="8" r:id="rId6"/>
  </sheets>
  <definedNames>
    <definedName name="_xlnm._FilterDatabase" localSheetId="0" hidden="1">SUB10M!#REF!</definedName>
  </definedNames>
  <calcPr calcId="125725"/>
</workbook>
</file>

<file path=xl/calcChain.xml><?xml version="1.0" encoding="utf-8"?>
<calcChain xmlns="http://schemas.openxmlformats.org/spreadsheetml/2006/main">
  <c r="E31" i="2"/>
  <c r="D31"/>
  <c r="E29"/>
  <c r="D29"/>
  <c r="L25" i="8" l="1"/>
  <c r="J25"/>
  <c r="L24"/>
  <c r="J24"/>
  <c r="G24"/>
  <c r="F24"/>
  <c r="E24"/>
  <c r="D24"/>
  <c r="C24"/>
  <c r="G23"/>
  <c r="F23"/>
  <c r="E23"/>
  <c r="D23"/>
  <c r="C23"/>
  <c r="R22"/>
  <c r="P22"/>
  <c r="L22"/>
  <c r="J22"/>
  <c r="G22"/>
  <c r="F22"/>
  <c r="E22"/>
  <c r="D22"/>
  <c r="C22"/>
  <c r="R21"/>
  <c r="P21"/>
  <c r="L21"/>
  <c r="J21"/>
  <c r="G21"/>
  <c r="F21"/>
  <c r="E21"/>
  <c r="D21"/>
  <c r="C21"/>
  <c r="L17"/>
  <c r="J17"/>
  <c r="L16"/>
  <c r="J16"/>
  <c r="G16"/>
  <c r="F16"/>
  <c r="E16"/>
  <c r="D16"/>
  <c r="C16"/>
  <c r="G15"/>
  <c r="F15"/>
  <c r="E15"/>
  <c r="D15"/>
  <c r="C15"/>
  <c r="R14"/>
  <c r="P14"/>
  <c r="L14"/>
  <c r="J14"/>
  <c r="G14"/>
  <c r="F14"/>
  <c r="E14"/>
  <c r="D14"/>
  <c r="C14"/>
  <c r="R13"/>
  <c r="P13"/>
  <c r="L13"/>
  <c r="J13"/>
  <c r="G13"/>
  <c r="F13"/>
  <c r="E13"/>
  <c r="D13"/>
  <c r="C13"/>
  <c r="L25" i="7"/>
  <c r="J25"/>
  <c r="L24"/>
  <c r="J24"/>
  <c r="G24"/>
  <c r="F24"/>
  <c r="E24"/>
  <c r="D24"/>
  <c r="C24"/>
  <c r="G23"/>
  <c r="F23"/>
  <c r="E23"/>
  <c r="D23"/>
  <c r="C23"/>
  <c r="R22"/>
  <c r="P22"/>
  <c r="L22"/>
  <c r="J22"/>
  <c r="G22"/>
  <c r="F22"/>
  <c r="E22"/>
  <c r="D22"/>
  <c r="C22"/>
  <c r="R21"/>
  <c r="P21"/>
  <c r="L21"/>
  <c r="J21"/>
  <c r="G21"/>
  <c r="F21"/>
  <c r="E21"/>
  <c r="D21"/>
  <c r="C21"/>
  <c r="L17"/>
  <c r="J17"/>
  <c r="L16"/>
  <c r="J16"/>
  <c r="G15"/>
  <c r="F15"/>
  <c r="E15"/>
  <c r="D15"/>
  <c r="C15"/>
  <c r="R14"/>
  <c r="P14"/>
  <c r="L14"/>
  <c r="J14"/>
  <c r="G14"/>
  <c r="F14"/>
  <c r="E14"/>
  <c r="D14"/>
  <c r="C14"/>
  <c r="R13"/>
  <c r="P13"/>
  <c r="L13"/>
  <c r="J13"/>
  <c r="G13"/>
  <c r="F13"/>
  <c r="E13"/>
  <c r="D13"/>
  <c r="C13"/>
  <c r="L32" i="6"/>
  <c r="J32"/>
  <c r="L31"/>
  <c r="J31"/>
  <c r="L30"/>
  <c r="J30"/>
  <c r="R28"/>
  <c r="P28"/>
  <c r="L28"/>
  <c r="J28"/>
  <c r="R27"/>
  <c r="P27"/>
  <c r="L27"/>
  <c r="J27"/>
  <c r="R26"/>
  <c r="P26"/>
  <c r="L26"/>
  <c r="J26"/>
  <c r="G26"/>
  <c r="F26"/>
  <c r="D26"/>
  <c r="C26"/>
  <c r="G25"/>
  <c r="F25"/>
  <c r="E25"/>
  <c r="D25"/>
  <c r="C25"/>
  <c r="R24"/>
  <c r="P24"/>
  <c r="L24"/>
  <c r="J24"/>
  <c r="G24"/>
  <c r="F24"/>
  <c r="E24"/>
  <c r="D24"/>
  <c r="C24"/>
  <c r="R23"/>
  <c r="P23"/>
  <c r="L23"/>
  <c r="J23"/>
  <c r="G23"/>
  <c r="F23"/>
  <c r="E23"/>
  <c r="D23"/>
  <c r="C23"/>
  <c r="R22"/>
  <c r="P22"/>
  <c r="L22"/>
  <c r="J22"/>
  <c r="G22"/>
  <c r="F22"/>
  <c r="E22"/>
  <c r="D22"/>
  <c r="C22"/>
  <c r="L18"/>
  <c r="J18"/>
  <c r="L17"/>
  <c r="J17"/>
  <c r="G17"/>
  <c r="F17"/>
  <c r="E17"/>
  <c r="D17"/>
  <c r="C17"/>
  <c r="G16"/>
  <c r="F16"/>
  <c r="E16"/>
  <c r="D16"/>
  <c r="C16"/>
  <c r="R15"/>
  <c r="P15"/>
  <c r="L15"/>
  <c r="J15"/>
  <c r="G15"/>
  <c r="F15"/>
  <c r="H15" s="1"/>
  <c r="E15"/>
  <c r="D15"/>
  <c r="C15"/>
  <c r="R14"/>
  <c r="P14"/>
  <c r="L14"/>
  <c r="J14"/>
  <c r="G14"/>
  <c r="F14"/>
  <c r="E14"/>
  <c r="D14"/>
  <c r="C14"/>
  <c r="L41" i="5"/>
  <c r="J41"/>
  <c r="L40"/>
  <c r="J40"/>
  <c r="G40"/>
  <c r="F40"/>
  <c r="E40"/>
  <c r="D40"/>
  <c r="C40"/>
  <c r="G39"/>
  <c r="F39"/>
  <c r="E39"/>
  <c r="D39"/>
  <c r="C39"/>
  <c r="R38"/>
  <c r="P38"/>
  <c r="L38"/>
  <c r="J38"/>
  <c r="G38"/>
  <c r="F38"/>
  <c r="E38"/>
  <c r="D38"/>
  <c r="C38"/>
  <c r="R37"/>
  <c r="P37"/>
  <c r="L37"/>
  <c r="J37"/>
  <c r="G37"/>
  <c r="F37"/>
  <c r="E37"/>
  <c r="D37"/>
  <c r="C37"/>
  <c r="L33"/>
  <c r="J33"/>
  <c r="L32"/>
  <c r="J32"/>
  <c r="G32"/>
  <c r="F32"/>
  <c r="E32"/>
  <c r="D32"/>
  <c r="C32"/>
  <c r="G31"/>
  <c r="F31"/>
  <c r="E31"/>
  <c r="D31"/>
  <c r="C31"/>
  <c r="R30"/>
  <c r="P30"/>
  <c r="L30"/>
  <c r="J30"/>
  <c r="G30"/>
  <c r="F30"/>
  <c r="E30"/>
  <c r="D30"/>
  <c r="C30"/>
  <c r="R29"/>
  <c r="P29"/>
  <c r="L29"/>
  <c r="J29"/>
  <c r="G29"/>
  <c r="F29"/>
  <c r="E29"/>
  <c r="D29"/>
  <c r="C29"/>
  <c r="L25"/>
  <c r="J25"/>
  <c r="L24"/>
  <c r="J24"/>
  <c r="G24"/>
  <c r="F24"/>
  <c r="E24"/>
  <c r="D24"/>
  <c r="C24"/>
  <c r="G23"/>
  <c r="F23"/>
  <c r="E23"/>
  <c r="D23"/>
  <c r="C23"/>
  <c r="R22"/>
  <c r="P22"/>
  <c r="L22"/>
  <c r="J22"/>
  <c r="G22"/>
  <c r="F22"/>
  <c r="E22"/>
  <c r="D22"/>
  <c r="C22"/>
  <c r="R21"/>
  <c r="P21"/>
  <c r="L21"/>
  <c r="J21"/>
  <c r="G21"/>
  <c r="F21"/>
  <c r="E21"/>
  <c r="D21"/>
  <c r="C21"/>
  <c r="L38" i="3"/>
  <c r="J38"/>
  <c r="L37"/>
  <c r="J37"/>
  <c r="L36"/>
  <c r="J36"/>
  <c r="R34"/>
  <c r="P34"/>
  <c r="L34"/>
  <c r="J34"/>
  <c r="R33"/>
  <c r="P33"/>
  <c r="L33"/>
  <c r="J33"/>
  <c r="R32"/>
  <c r="P32"/>
  <c r="L32"/>
  <c r="J32"/>
  <c r="G32"/>
  <c r="F32"/>
  <c r="D32"/>
  <c r="C32"/>
  <c r="G31"/>
  <c r="F31"/>
  <c r="H31" s="1"/>
  <c r="E31"/>
  <c r="D31"/>
  <c r="C31"/>
  <c r="R30"/>
  <c r="P30"/>
  <c r="L30"/>
  <c r="J30"/>
  <c r="G30"/>
  <c r="F30"/>
  <c r="E30"/>
  <c r="D30"/>
  <c r="C30"/>
  <c r="R29"/>
  <c r="P29"/>
  <c r="L29"/>
  <c r="J29"/>
  <c r="G29"/>
  <c r="F29"/>
  <c r="E29"/>
  <c r="D29"/>
  <c r="C29"/>
  <c r="R28"/>
  <c r="P28"/>
  <c r="L28"/>
  <c r="J28"/>
  <c r="G28"/>
  <c r="F28"/>
  <c r="E28"/>
  <c r="D28"/>
  <c r="C28"/>
  <c r="L24"/>
  <c r="J24"/>
  <c r="L23"/>
  <c r="J23"/>
  <c r="L22"/>
  <c r="J22"/>
  <c r="R20"/>
  <c r="P20"/>
  <c r="L20"/>
  <c r="J20"/>
  <c r="R19"/>
  <c r="P19"/>
  <c r="L19"/>
  <c r="J19"/>
  <c r="R18"/>
  <c r="P18"/>
  <c r="L18"/>
  <c r="J18"/>
  <c r="G18"/>
  <c r="F18"/>
  <c r="D18"/>
  <c r="C18"/>
  <c r="G17"/>
  <c r="F17"/>
  <c r="E17"/>
  <c r="D17"/>
  <c r="C17"/>
  <c r="R16"/>
  <c r="P16"/>
  <c r="L16"/>
  <c r="J16"/>
  <c r="G16"/>
  <c r="F16"/>
  <c r="E16"/>
  <c r="D16"/>
  <c r="C16"/>
  <c r="R15"/>
  <c r="P15"/>
  <c r="L15"/>
  <c r="J15"/>
  <c r="G15"/>
  <c r="F15"/>
  <c r="E15"/>
  <c r="D15"/>
  <c r="C15"/>
  <c r="R14"/>
  <c r="P14"/>
  <c r="L14"/>
  <c r="J14"/>
  <c r="G14"/>
  <c r="F14"/>
  <c r="E14"/>
  <c r="D14"/>
  <c r="C14"/>
  <c r="L25" i="2"/>
  <c r="J25"/>
  <c r="L24"/>
  <c r="J24"/>
  <c r="G24"/>
  <c r="F24"/>
  <c r="E24"/>
  <c r="D24"/>
  <c r="C24"/>
  <c r="G23"/>
  <c r="F23"/>
  <c r="E23"/>
  <c r="D23"/>
  <c r="C23"/>
  <c r="R22"/>
  <c r="P22"/>
  <c r="L22"/>
  <c r="J22"/>
  <c r="G22"/>
  <c r="F22"/>
  <c r="E22"/>
  <c r="D22"/>
  <c r="C22"/>
  <c r="R21"/>
  <c r="P21"/>
  <c r="L21"/>
  <c r="J21"/>
  <c r="G21"/>
  <c r="F21"/>
  <c r="E21"/>
  <c r="D21"/>
  <c r="C21"/>
  <c r="H30" i="5" l="1"/>
  <c r="H22"/>
  <c r="H23" i="6"/>
  <c r="H32" i="3"/>
  <c r="H38" i="5"/>
  <c r="H24" i="8"/>
  <c r="H21" i="5"/>
  <c r="H24"/>
  <c r="H37"/>
  <c r="H40"/>
  <c r="H39"/>
  <c r="H14" i="8"/>
  <c r="H15"/>
  <c r="H31" i="5"/>
  <c r="H22" i="7"/>
  <c r="H23" i="5"/>
  <c r="H29"/>
  <c r="H32"/>
  <c r="H16" i="8"/>
  <c r="H22" i="2"/>
  <c r="H23" i="8"/>
  <c r="H28" i="3"/>
  <c r="E26" i="6"/>
  <c r="H22"/>
  <c r="H26"/>
  <c r="H17"/>
  <c r="H18" i="3"/>
  <c r="E32"/>
  <c r="H15" i="7"/>
  <c r="H24" i="6"/>
  <c r="H25"/>
  <c r="H17" i="3"/>
  <c r="H24" i="2"/>
  <c r="H13" i="8"/>
  <c r="H21"/>
  <c r="H22"/>
  <c r="H13" i="7"/>
  <c r="H21"/>
  <c r="H24"/>
  <c r="H23"/>
  <c r="H14"/>
  <c r="H14" i="6"/>
  <c r="H16"/>
  <c r="H30" i="3"/>
  <c r="E18"/>
  <c r="H29"/>
  <c r="H15"/>
  <c r="H16"/>
  <c r="H14"/>
  <c r="H21" i="2"/>
  <c r="H23"/>
  <c r="L17" i="5"/>
  <c r="J17"/>
  <c r="L16"/>
  <c r="J16"/>
  <c r="G16"/>
  <c r="F16"/>
  <c r="E16"/>
  <c r="D16"/>
  <c r="C16"/>
  <c r="G15"/>
  <c r="F15"/>
  <c r="E15"/>
  <c r="D15"/>
  <c r="C15"/>
  <c r="R14"/>
  <c r="P14"/>
  <c r="L14"/>
  <c r="J14"/>
  <c r="G14"/>
  <c r="F14"/>
  <c r="E14"/>
  <c r="D14"/>
  <c r="C14"/>
  <c r="R13"/>
  <c r="P13"/>
  <c r="L13"/>
  <c r="J13"/>
  <c r="G13"/>
  <c r="F13"/>
  <c r="E13"/>
  <c r="D13"/>
  <c r="C13"/>
  <c r="L39" i="2"/>
  <c r="J39"/>
  <c r="L38"/>
  <c r="J38"/>
  <c r="L37"/>
  <c r="J37"/>
  <c r="R35"/>
  <c r="P35"/>
  <c r="L35"/>
  <c r="J35"/>
  <c r="R34"/>
  <c r="P34"/>
  <c r="L34"/>
  <c r="J34"/>
  <c r="R33"/>
  <c r="P33"/>
  <c r="L33"/>
  <c r="J33"/>
  <c r="G33"/>
  <c r="F33"/>
  <c r="D33"/>
  <c r="C33"/>
  <c r="G32"/>
  <c r="F32"/>
  <c r="E32"/>
  <c r="D32"/>
  <c r="C32"/>
  <c r="R31"/>
  <c r="P31"/>
  <c r="L31"/>
  <c r="J31"/>
  <c r="G31"/>
  <c r="F31"/>
  <c r="C31"/>
  <c r="R30"/>
  <c r="P30"/>
  <c r="L30"/>
  <c r="J30"/>
  <c r="G30"/>
  <c r="F30"/>
  <c r="E30"/>
  <c r="D30"/>
  <c r="C30"/>
  <c r="R29"/>
  <c r="P29"/>
  <c r="L29"/>
  <c r="J29"/>
  <c r="G29"/>
  <c r="F29"/>
  <c r="C29"/>
  <c r="L17"/>
  <c r="J17"/>
  <c r="L16"/>
  <c r="J16"/>
  <c r="G16"/>
  <c r="F16"/>
  <c r="E16"/>
  <c r="D16"/>
  <c r="C16"/>
  <c r="G15"/>
  <c r="F15"/>
  <c r="E15"/>
  <c r="D15"/>
  <c r="C15"/>
  <c r="R14"/>
  <c r="P14"/>
  <c r="L14"/>
  <c r="J14"/>
  <c r="G14"/>
  <c r="F14"/>
  <c r="E14"/>
  <c r="D14"/>
  <c r="C14"/>
  <c r="R13"/>
  <c r="P13"/>
  <c r="L13"/>
  <c r="J13"/>
  <c r="G13"/>
  <c r="F13"/>
  <c r="E13"/>
  <c r="D13"/>
  <c r="C13"/>
  <c r="H16" i="5" l="1"/>
  <c r="H13"/>
  <c r="H14"/>
  <c r="H15"/>
  <c r="H14" i="2"/>
  <c r="H30"/>
  <c r="E33"/>
  <c r="H16"/>
  <c r="H32"/>
  <c r="H33"/>
  <c r="H13"/>
  <c r="H15"/>
  <c r="H29"/>
  <c r="H31"/>
</calcChain>
</file>

<file path=xl/comments1.xml><?xml version="1.0" encoding="utf-8"?>
<comments xmlns="http://schemas.openxmlformats.org/spreadsheetml/2006/main">
  <authors>
    <author>Melanie</author>
    <author>Alex</author>
  </authors>
  <commentList>
    <comment ref="P21" authorId="0">
      <text>
        <r>
          <rPr>
            <sz val="9"/>
            <color indexed="81"/>
            <rFont val="DIN Pro Bold"/>
            <family val="2"/>
          </rPr>
          <t>Aplaz al 1/03. Mel 25/02</t>
        </r>
        <r>
          <rPr>
            <sz val="9"/>
            <color indexed="81"/>
            <rFont val="Tahoma"/>
            <family val="2"/>
          </rPr>
          <t xml:space="preserve">
</t>
        </r>
      </text>
    </comment>
    <comment ref="P22" authorId="1">
      <text>
        <r>
          <rPr>
            <b/>
            <sz val="9"/>
            <color indexed="81"/>
            <rFont val="Tahoma"/>
            <family val="2"/>
          </rPr>
          <t xml:space="preserve">Aplazado 8/03
</t>
        </r>
      </text>
    </comment>
    <comment ref="J25" authorId="0">
      <text>
        <r>
          <rPr>
            <b/>
            <sz val="9"/>
            <color indexed="81"/>
            <rFont val="Tahoma"/>
            <family val="2"/>
          </rPr>
          <t>Aplazado por CT Arta para el próx fin de semana, pendiente confirmar horario.</t>
        </r>
        <r>
          <rPr>
            <sz val="9"/>
            <color indexed="81"/>
            <rFont val="Tahoma"/>
            <family val="2"/>
          </rPr>
          <t xml:space="preserve">
Se juega el 22/03</t>
        </r>
      </text>
    </comment>
  </commentList>
</comments>
</file>

<file path=xl/comments2.xml><?xml version="1.0" encoding="utf-8"?>
<comments xmlns="http://schemas.openxmlformats.org/spreadsheetml/2006/main">
  <authors>
    <author>Melanie</author>
  </authors>
  <commentList>
    <comment ref="J30" authorId="0">
      <text>
        <r>
          <rPr>
            <b/>
            <sz val="9"/>
            <color indexed="81"/>
            <rFont val="DIN Pro Bold"/>
            <family val="2"/>
          </rPr>
          <t>Aplazado para 1/02 o 08/02. (Mel 27/01)</t>
        </r>
      </text>
    </comment>
  </commentList>
</comments>
</file>

<file path=xl/comments3.xml><?xml version="1.0" encoding="utf-8"?>
<comments xmlns="http://schemas.openxmlformats.org/spreadsheetml/2006/main">
  <authors>
    <author>Alex</author>
  </authors>
  <commentList>
    <comment ref="R22" authorId="0">
      <text>
        <r>
          <rPr>
            <b/>
            <sz val="9"/>
            <color indexed="81"/>
            <rFont val="Tahoma"/>
            <family val="2"/>
          </rPr>
          <t>Abandona</t>
        </r>
      </text>
    </comment>
  </commentList>
</comments>
</file>

<file path=xl/sharedStrings.xml><?xml version="1.0" encoding="utf-8"?>
<sst xmlns="http://schemas.openxmlformats.org/spreadsheetml/2006/main" count="412" uniqueCount="86">
  <si>
    <t>G</t>
  </si>
  <si>
    <t>P</t>
  </si>
  <si>
    <t>J</t>
  </si>
  <si>
    <t xml:space="preserve"> A/F </t>
  </si>
  <si>
    <t xml:space="preserve"> E/C</t>
  </si>
  <si>
    <t>DIF.</t>
  </si>
  <si>
    <t>VS</t>
  </si>
  <si>
    <t>GRUPO A</t>
  </si>
  <si>
    <t>GRUPO B</t>
  </si>
  <si>
    <t>GRUPO C</t>
  </si>
  <si>
    <t>SOMETIMES TC</t>
  </si>
  <si>
    <t>CT MURO</t>
  </si>
  <si>
    <t>CT LA SALLE</t>
  </si>
  <si>
    <t>SANTA MARIA TC</t>
  </si>
  <si>
    <t>DESCANSA</t>
  </si>
  <si>
    <t>CT PORTO CRISTO</t>
  </si>
  <si>
    <t>CT LA PURISIMA</t>
  </si>
  <si>
    <t>INFANTIL MASCULINO</t>
  </si>
  <si>
    <t>MATCH POINT</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</si>
  <si>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</si>
  <si>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</si>
  <si>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</si>
  <si>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</si>
  <si>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LA SALLE "B"</t>
  </si>
  <si>
    <t>CT FELANITX</t>
  </si>
  <si>
    <t>CT FELANITX "A"</t>
  </si>
  <si>
    <t>TM PALMATENIS</t>
  </si>
  <si>
    <t>CT FELANITX "B"</t>
  </si>
  <si>
    <t>MATCH POINT "B"</t>
  </si>
  <si>
    <t>EU MOLL TC</t>
  </si>
  <si>
    <t>DELTA TC</t>
  </si>
  <si>
    <t>SOMETIMES TC "B"</t>
  </si>
  <si>
    <t>PLAYAS SANTA PONSA TC</t>
  </si>
  <si>
    <t>FASE GRUPO</t>
  </si>
  <si>
    <t>FASE ELIMINATORIA</t>
  </si>
  <si>
    <t>CADETE MASCULINO</t>
  </si>
  <si>
    <t>CT ARTA</t>
  </si>
  <si>
    <t>SUB10 MASCULINO</t>
  </si>
  <si>
    <t>AD SES PUNTETES</t>
  </si>
  <si>
    <t>ES CENTRE TyP "A"</t>
  </si>
  <si>
    <t>ES CENTRE TyP "C"</t>
  </si>
  <si>
    <t>ACTION TT</t>
  </si>
  <si>
    <t>ES CENTRE TyP</t>
  </si>
  <si>
    <t>CT MANACOR</t>
  </si>
  <si>
    <t>SPORTING TC- BENDINAT</t>
  </si>
  <si>
    <t>PLAYAS SANTA PONSA "B"</t>
  </si>
  <si>
    <t>CT ARTÁ</t>
  </si>
  <si>
    <t>TC BINISSALEM</t>
  </si>
  <si>
    <t>GRUPO D</t>
  </si>
  <si>
    <t>TC BINISSALEM "A"</t>
  </si>
  <si>
    <t>TC BINISSALEM "B"</t>
  </si>
  <si>
    <t>ES CENTRE TyP "B"</t>
  </si>
  <si>
    <t>SPORTING TC BENDINAT</t>
  </si>
  <si>
    <t>CT MANACOR "B"</t>
  </si>
  <si>
    <t>COPA FTIB POR EQUIPOS DE MALLORCA JUVENILES 2020</t>
  </si>
  <si>
    <t xml:space="preserve">Dos cabezas de serie en cada grupo. Se clasifican para la fase final los dos primeros de cada grupo. </t>
  </si>
  <si>
    <t>En semifinales no podrán enfrentarse dos equipos del mismo club</t>
  </si>
  <si>
    <t xml:space="preserve">Un cabeza de serie en cada grupo. Se clasifica para la fase final el primero de cada grupo. </t>
  </si>
  <si>
    <t>OPEN MARRATXÍ</t>
  </si>
  <si>
    <t>SANTA MARIA TC "B"</t>
  </si>
  <si>
    <t>SANTA MARIA TC "C"</t>
  </si>
  <si>
    <t>INFANTIL FEMENINO</t>
  </si>
  <si>
    <t>ALEVÍN MASCULINO</t>
  </si>
  <si>
    <t>ALEVÍN FEMENINO</t>
  </si>
  <si>
    <t>Dos cabezas de serie en cada grupo. Se clasifican para la fase final los dos primeros de cada grupo.</t>
  </si>
  <si>
    <t>Dos cabezas de serie en cada grupo. Se clasifican para la fase final los dos primeros equipos de cada grupo</t>
  </si>
  <si>
    <t>Un cabeza de serie en cada grupo. Se clasifican para la fase final el primero de cada grupo. El cuarto clasificado será el mejor segundo de los 3 grupos.</t>
  </si>
  <si>
    <t>J.1- 11/12 ENERO</t>
  </si>
  <si>
    <t>J.3  15/16 FEBRERO</t>
  </si>
  <si>
    <t>J.2- 25/26 ENERO</t>
  </si>
  <si>
    <t>J.1- 22/23 FEBRERO</t>
  </si>
  <si>
    <t>J.1- 25/26 ENERO</t>
  </si>
  <si>
    <t>J.2- 8/9 FEBRERO</t>
  </si>
  <si>
    <t>J.3- 22/23 FEBRERO</t>
  </si>
  <si>
    <t>SOMETIMES TC "A"</t>
  </si>
  <si>
    <t>J.4- 26/27 SEPTIEMBRE</t>
  </si>
  <si>
    <t>J.2- 26/27 SEPTIEMBRE</t>
  </si>
  <si>
    <t>J.3- 3/4 OCTUBRE</t>
  </si>
  <si>
    <t>J.5- 3/4 OCTUBRE</t>
  </si>
  <si>
    <t>J.2- 22/23 FEBRERO</t>
  </si>
  <si>
    <t>J.3- 26/27 SEPTIEMBRE</t>
  </si>
  <si>
    <t>PLAYAS SANTA PONSA</t>
  </si>
  <si>
    <t>CT ARTÀ</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</si>
  <si>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</si>
  <si>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recibirla se dará por perdedor al equipo local. </t>
    </r>
    <r>
      <rPr>
        <b/>
        <sz val="9"/>
        <rFont val="DIN Pro Regular"/>
        <family val="2"/>
      </rPr>
      <t>Los resultados se actualizarán tras cada jornada según estas normas.</t>
    </r>
  </si>
  <si>
    <t>Sede  Open Marratxi</t>
  </si>
</sst>
</file>

<file path=xl/styles.xml><?xml version="1.0" encoding="utf-8"?>
<styleSheet xmlns="http://schemas.openxmlformats.org/spreadsheetml/2006/main">
  <fonts count="30">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b/>
      <sz val="10"/>
      <color theme="1"/>
      <name val="DINPro-Bold"/>
      <family val="3"/>
    </font>
    <font>
      <b/>
      <sz val="9"/>
      <color indexed="81"/>
      <name val="Tahoma"/>
      <family val="2"/>
    </font>
    <font>
      <b/>
      <sz val="9"/>
      <color indexed="81"/>
      <name val="DIN Pro Bold"/>
      <family val="2"/>
    </font>
    <font>
      <sz val="9"/>
      <color indexed="81"/>
      <name val="Tahoma"/>
      <family val="2"/>
    </font>
    <font>
      <sz val="9"/>
      <color rgb="FFFF0000"/>
      <name val="Comic Sans MS"/>
      <family val="4"/>
    </font>
    <font>
      <sz val="9"/>
      <color indexed="81"/>
      <name val="DIN Pro Bold"/>
      <family val="2"/>
    </font>
    <font>
      <sz val="9"/>
      <name val="DIN Pro Regular"/>
      <family val="2"/>
    </font>
    <font>
      <b/>
      <sz val="9"/>
      <name val="DIN Pro Regular"/>
      <family val="2"/>
    </font>
    <font>
      <sz val="11"/>
      <name val="DIN Pro Regular"/>
      <family val="2"/>
    </font>
    <font>
      <sz val="11"/>
      <color theme="1"/>
      <name val="DIN Pro Regular"/>
      <family val="2"/>
    </font>
    <font>
      <b/>
      <sz val="11"/>
      <color theme="1"/>
      <name val="DIN Pro Regular"/>
      <family val="2"/>
    </font>
    <font>
      <b/>
      <sz val="10"/>
      <color theme="1"/>
      <name val="DIN Pro Regular"/>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s>
  <cellStyleXfs count="2">
    <xf numFmtId="0" fontId="0" fillId="0" borderId="0"/>
    <xf numFmtId="0" fontId="4" fillId="0" borderId="0"/>
  </cellStyleXfs>
  <cellXfs count="119">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0" fillId="2" borderId="20" xfId="0" applyFont="1" applyFill="1" applyBorder="1" applyAlignment="1">
      <alignment horizontal="left" vertical="center"/>
    </xf>
    <xf numFmtId="0" fontId="10" fillId="2" borderId="11" xfId="1" applyFont="1" applyFill="1" applyBorder="1" applyAlignment="1">
      <alignment horizontal="right" vertical="center"/>
    </xf>
    <xf numFmtId="0" fontId="10" fillId="2" borderId="11" xfId="1" applyFont="1" applyFill="1" applyBorder="1" applyAlignment="1">
      <alignment horizontal="left" vertical="center"/>
    </xf>
    <xf numFmtId="0" fontId="10" fillId="2" borderId="7" xfId="1" applyFont="1" applyFill="1" applyBorder="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4"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2" fillId="2" borderId="0" xfId="0" applyFont="1" applyFill="1"/>
    <xf numFmtId="0" fontId="14" fillId="2" borderId="0" xfId="0" applyFont="1" applyFill="1"/>
    <xf numFmtId="0" fontId="0" fillId="2" borderId="0" xfId="0" applyFill="1" applyBorder="1"/>
    <xf numFmtId="0" fontId="17"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3" fillId="3" borderId="1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7" fillId="3" borderId="0" xfId="0" applyFont="1" applyFill="1" applyAlignment="1">
      <alignment horizontal="center" vertical="center"/>
    </xf>
    <xf numFmtId="0" fontId="10" fillId="0" borderId="7" xfId="1" applyFont="1" applyBorder="1" applyAlignment="1">
      <alignment vertical="center"/>
    </xf>
    <xf numFmtId="0" fontId="10" fillId="0" borderId="11" xfId="1" applyFont="1" applyBorder="1" applyAlignment="1">
      <alignment vertical="center"/>
    </xf>
    <xf numFmtId="0" fontId="1" fillId="2" borderId="0" xfId="1" applyFont="1" applyFill="1" applyBorder="1" applyAlignment="1">
      <alignment vertical="center"/>
    </xf>
    <xf numFmtId="0" fontId="10" fillId="2" borderId="11" xfId="1" applyFont="1" applyFill="1" applyBorder="1" applyAlignment="1">
      <alignment vertical="center"/>
    </xf>
    <xf numFmtId="0" fontId="6" fillId="0" borderId="0" xfId="1" applyFont="1" applyBorder="1" applyAlignment="1">
      <alignment vertical="center"/>
    </xf>
    <xf numFmtId="0" fontId="10" fillId="2" borderId="0" xfId="1" applyFont="1" applyFill="1" applyBorder="1" applyAlignment="1">
      <alignment horizontal="right" vertical="center"/>
    </xf>
    <xf numFmtId="0" fontId="5"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7" fillId="2" borderId="0" xfId="0" applyFont="1" applyFill="1" applyBorder="1"/>
    <xf numFmtId="0" fontId="18" fillId="2" borderId="0" xfId="0" applyFont="1" applyFill="1"/>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wrapText="1"/>
    </xf>
    <xf numFmtId="0" fontId="3" fillId="3" borderId="7" xfId="0" applyFont="1" applyFill="1" applyBorder="1" applyAlignment="1">
      <alignment horizontal="center" vertical="center"/>
    </xf>
    <xf numFmtId="0" fontId="10" fillId="2" borderId="7" xfId="0" applyFont="1" applyFill="1" applyBorder="1" applyAlignment="1">
      <alignment vertical="center"/>
    </xf>
    <xf numFmtId="0" fontId="22" fillId="2" borderId="7" xfId="1" applyFont="1" applyFill="1" applyBorder="1" applyAlignment="1">
      <alignment horizontal="center" vertical="center"/>
    </xf>
    <xf numFmtId="0" fontId="1" fillId="3" borderId="7" xfId="1" applyFont="1" applyFill="1" applyBorder="1" applyAlignment="1">
      <alignment horizontal="center" vertical="center"/>
    </xf>
    <xf numFmtId="0" fontId="22" fillId="0" borderId="7" xfId="1" applyFont="1" applyBorder="1" applyAlignment="1">
      <alignment horizontal="center" vertical="center"/>
    </xf>
    <xf numFmtId="0" fontId="5" fillId="5" borderId="9" xfId="1" applyFont="1" applyFill="1" applyBorder="1" applyAlignment="1">
      <alignment horizontal="left" vertical="center"/>
    </xf>
    <xf numFmtId="0" fontId="5" fillId="5" borderId="10" xfId="1" applyFont="1" applyFill="1" applyBorder="1" applyAlignment="1">
      <alignment horizontal="left" vertical="center"/>
    </xf>
    <xf numFmtId="0" fontId="6" fillId="4" borderId="7" xfId="0" applyFont="1" applyFill="1" applyBorder="1" applyAlignment="1">
      <alignment vertical="center"/>
    </xf>
    <xf numFmtId="0" fontId="6" fillId="5" borderId="7" xfId="0" applyFont="1" applyFill="1" applyBorder="1" applyAlignment="1">
      <alignment vertical="center"/>
    </xf>
    <xf numFmtId="0" fontId="6" fillId="5" borderId="5" xfId="0" applyFont="1" applyFill="1" applyBorder="1" applyAlignment="1">
      <alignment vertical="center"/>
    </xf>
    <xf numFmtId="0" fontId="6" fillId="4" borderId="5" xfId="0" applyFont="1" applyFill="1" applyBorder="1" applyAlignment="1">
      <alignment vertical="center"/>
    </xf>
    <xf numFmtId="0" fontId="6" fillId="4" borderId="20" xfId="0" applyFont="1" applyFill="1" applyBorder="1" applyAlignment="1">
      <alignment vertical="center"/>
    </xf>
    <xf numFmtId="0" fontId="6" fillId="5" borderId="20" xfId="0" applyFont="1" applyFill="1" applyBorder="1" applyAlignment="1">
      <alignment vertical="center"/>
    </xf>
    <xf numFmtId="0" fontId="24" fillId="2" borderId="0" xfId="0" applyFont="1" applyFill="1" applyAlignment="1">
      <alignment horizontal="left" vertical="center"/>
    </xf>
    <xf numFmtId="0" fontId="26" fillId="2" borderId="0" xfId="0" applyFont="1" applyFill="1" applyAlignment="1">
      <alignment vertical="center"/>
    </xf>
    <xf numFmtId="0" fontId="27" fillId="2" borderId="0" xfId="0" applyFont="1" applyFill="1"/>
    <xf numFmtId="0" fontId="28" fillId="3" borderId="0" xfId="0" applyFont="1" applyFill="1" applyBorder="1" applyAlignment="1">
      <alignment horizontal="center" vertical="center"/>
    </xf>
    <xf numFmtId="0" fontId="29" fillId="0" borderId="0" xfId="0" applyFont="1" applyAlignment="1">
      <alignment vertical="center"/>
    </xf>
    <xf numFmtId="0" fontId="27" fillId="0" borderId="0" xfId="0" applyFont="1"/>
    <xf numFmtId="0" fontId="28" fillId="2" borderId="23" xfId="0" applyFont="1" applyFill="1" applyBorder="1"/>
    <xf numFmtId="0" fontId="27" fillId="2" borderId="10" xfId="0" applyFont="1" applyFill="1" applyBorder="1"/>
    <xf numFmtId="0" fontId="27" fillId="2" borderId="25" xfId="0" applyFont="1" applyFill="1" applyBorder="1"/>
    <xf numFmtId="0" fontId="27" fillId="2" borderId="24" xfId="0" applyFont="1" applyFill="1" applyBorder="1" applyAlignment="1"/>
    <xf numFmtId="0" fontId="27" fillId="2" borderId="26" xfId="0" applyFont="1" applyFill="1" applyBorder="1"/>
    <xf numFmtId="0" fontId="27" fillId="2" borderId="0" xfId="0" applyFont="1" applyFill="1" applyBorder="1" applyAlignment="1"/>
    <xf numFmtId="0" fontId="27" fillId="2" borderId="23" xfId="0" applyFont="1" applyFill="1" applyBorder="1"/>
    <xf numFmtId="0" fontId="27" fillId="2" borderId="9" xfId="0" applyFont="1" applyFill="1" applyBorder="1"/>
    <xf numFmtId="0" fontId="27" fillId="2" borderId="23" xfId="0" applyFont="1" applyFill="1" applyBorder="1" applyAlignment="1"/>
    <xf numFmtId="0" fontId="27" fillId="2" borderId="0" xfId="0" applyFont="1" applyFill="1" applyAlignment="1"/>
    <xf numFmtId="0" fontId="28" fillId="2" borderId="26" xfId="0" applyFont="1" applyFill="1" applyBorder="1"/>
    <xf numFmtId="0" fontId="27" fillId="2" borderId="24" xfId="0" applyFont="1" applyFill="1" applyBorder="1"/>
    <xf numFmtId="0" fontId="27" fillId="2" borderId="0" xfId="0" applyFont="1" applyFill="1" applyBorder="1"/>
    <xf numFmtId="16" fontId="27" fillId="2" borderId="0" xfId="0" applyNumberFormat="1" applyFont="1" applyFill="1" applyAlignment="1">
      <alignment horizontal="center"/>
    </xf>
    <xf numFmtId="0" fontId="27" fillId="2" borderId="0" xfId="0" applyFont="1" applyFill="1" applyAlignment="1">
      <alignment vertical="center"/>
    </xf>
    <xf numFmtId="0" fontId="25" fillId="3" borderId="0" xfId="0" applyFont="1" applyFill="1" applyAlignment="1">
      <alignment horizontal="left" vertical="top" wrapText="1"/>
    </xf>
    <xf numFmtId="16" fontId="27" fillId="2" borderId="9" xfId="0" applyNumberFormat="1" applyFont="1" applyFill="1" applyBorder="1" applyAlignment="1"/>
    <xf numFmtId="0" fontId="27" fillId="0" borderId="24" xfId="0" applyFont="1" applyBorder="1"/>
    <xf numFmtId="16" fontId="27" fillId="2" borderId="24" xfId="0" applyNumberFormat="1" applyFont="1" applyFill="1" applyBorder="1" applyAlignment="1">
      <alignment horizontal="center"/>
    </xf>
    <xf numFmtId="0" fontId="25" fillId="2" borderId="0" xfId="0" applyFont="1" applyFill="1" applyAlignment="1">
      <alignment horizontal="left" vertical="top" wrapText="1"/>
    </xf>
    <xf numFmtId="0" fontId="27" fillId="2" borderId="24"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225137</xdr:colOff>
      <xdr:row>34</xdr:row>
      <xdr:rowOff>121226</xdr:rowOff>
    </xdr:from>
    <xdr:to>
      <xdr:col>5</xdr:col>
      <xdr:colOff>268432</xdr:colOff>
      <xdr:row>38</xdr:row>
      <xdr:rowOff>109464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304800</xdr:colOff>
      <xdr:row>0</xdr:row>
      <xdr:rowOff>104775</xdr:rowOff>
    </xdr:from>
    <xdr:to>
      <xdr:col>18</xdr:col>
      <xdr:colOff>205220</xdr:colOff>
      <xdr:row>4</xdr:row>
      <xdr:rowOff>112063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981950" y="104775"/>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225137</xdr:colOff>
      <xdr:row>19</xdr:row>
      <xdr:rowOff>121226</xdr:rowOff>
    </xdr:from>
    <xdr:to>
      <xdr:col>5</xdr:col>
      <xdr:colOff>154132</xdr:colOff>
      <xdr:row>23</xdr:row>
      <xdr:rowOff>109464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72787" y="5883851"/>
          <a:ext cx="2338820"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225137</xdr:colOff>
      <xdr:row>33</xdr:row>
      <xdr:rowOff>121226</xdr:rowOff>
    </xdr:from>
    <xdr:to>
      <xdr:col>5</xdr:col>
      <xdr:colOff>154132</xdr:colOff>
      <xdr:row>37</xdr:row>
      <xdr:rowOff>109464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72787" y="3483551"/>
          <a:ext cx="2224520"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152400</xdr:colOff>
      <xdr:row>0</xdr:row>
      <xdr:rowOff>209550</xdr:rowOff>
    </xdr:from>
    <xdr:to>
      <xdr:col>18</xdr:col>
      <xdr:colOff>52820</xdr:colOff>
      <xdr:row>5</xdr:row>
      <xdr:rowOff>35863</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829550" y="209550"/>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17</xdr:col>
      <xdr:colOff>1375064</xdr:colOff>
      <xdr:row>5</xdr:row>
      <xdr:rowOff>52314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8454737" y="226001"/>
          <a:ext cx="2321502"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225137</xdr:colOff>
      <xdr:row>27</xdr:row>
      <xdr:rowOff>121226</xdr:rowOff>
    </xdr:from>
    <xdr:to>
      <xdr:col>7</xdr:col>
      <xdr:colOff>209550</xdr:colOff>
      <xdr:row>31</xdr:row>
      <xdr:rowOff>75537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2970"/>
        <a:stretch>
          <a:fillRect/>
        </a:stretch>
      </xdr:blipFill>
      <xdr:spPr bwMode="auto">
        <a:xfrm>
          <a:off x="472787" y="4664651"/>
          <a:ext cx="2908588"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152400</xdr:colOff>
      <xdr:row>0</xdr:row>
      <xdr:rowOff>171450</xdr:rowOff>
    </xdr:from>
    <xdr:to>
      <xdr:col>17</xdr:col>
      <xdr:colOff>1014845</xdr:colOff>
      <xdr:row>4</xdr:row>
      <xdr:rowOff>178738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391400" y="171450"/>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796637</xdr:colOff>
      <xdr:row>0</xdr:row>
      <xdr:rowOff>209550</xdr:rowOff>
    </xdr:from>
    <xdr:to>
      <xdr:col>20</xdr:col>
      <xdr:colOff>230332</xdr:colOff>
      <xdr:row>5</xdr:row>
      <xdr:rowOff>35863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8473787" y="209550"/>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20</xdr:col>
      <xdr:colOff>57150</xdr:colOff>
      <xdr:row>5</xdr:row>
      <xdr:rowOff>18387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2410"/>
        <a:stretch>
          <a:fillRect/>
        </a:stretch>
      </xdr:blipFill>
      <xdr:spPr bwMode="auto">
        <a:xfrm>
          <a:off x="8454737" y="226001"/>
          <a:ext cx="2937163"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pageSetUpPr fitToPage="1"/>
  </sheetPr>
  <dimension ref="A1:U57"/>
  <sheetViews>
    <sheetView zoomScaleNormal="100" workbookViewId="0">
      <selection activeCell="A47" sqref="A47"/>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4.14062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37</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66</v>
      </c>
      <c r="C6" s="9"/>
      <c r="D6" s="9"/>
      <c r="E6" s="9"/>
      <c r="F6" s="25"/>
      <c r="G6" s="9"/>
      <c r="H6" s="9"/>
      <c r="I6" s="9"/>
      <c r="J6" s="26"/>
      <c r="K6" s="9"/>
      <c r="L6" s="9"/>
      <c r="M6" s="9"/>
      <c r="N6" s="9"/>
      <c r="O6" s="9"/>
      <c r="P6" s="9"/>
      <c r="Q6" s="9"/>
      <c r="R6" s="9"/>
      <c r="S6" s="9"/>
      <c r="T6" s="9"/>
      <c r="U6" s="9"/>
    </row>
    <row r="7" spans="1:21" ht="12.95" customHeight="1">
      <c r="A7" s="9"/>
      <c r="B7" s="76" t="s">
        <v>56</v>
      </c>
      <c r="C7" s="9"/>
      <c r="D7" s="9"/>
      <c r="E7" s="9"/>
      <c r="F7" s="25"/>
      <c r="G7" s="9"/>
      <c r="H7" s="9"/>
      <c r="I7" s="9"/>
      <c r="J7" s="26"/>
      <c r="K7" s="9"/>
      <c r="L7" s="9"/>
      <c r="M7" s="9"/>
      <c r="N7" s="9"/>
      <c r="O7" s="9"/>
      <c r="P7" s="9"/>
      <c r="Q7" s="9"/>
      <c r="R7" s="9"/>
      <c r="S7" s="9"/>
      <c r="T7" s="9"/>
      <c r="U7" s="9"/>
    </row>
    <row r="8" spans="1:21" ht="12.95" customHeight="1">
      <c r="A8" s="9"/>
      <c r="B8" s="92" t="s">
        <v>83</v>
      </c>
      <c r="C8" s="93"/>
      <c r="D8" s="93"/>
      <c r="E8" s="93"/>
      <c r="F8" s="93"/>
      <c r="G8" s="93"/>
      <c r="H8" s="93"/>
      <c r="I8" s="93"/>
      <c r="J8" s="93"/>
      <c r="K8" s="93"/>
      <c r="L8" s="93"/>
      <c r="M8" s="94"/>
      <c r="N8" s="94"/>
      <c r="O8" s="94"/>
      <c r="P8" s="94"/>
      <c r="Q8" s="94"/>
      <c r="R8" s="94"/>
      <c r="S8" s="9"/>
      <c r="T8" s="9"/>
      <c r="U8" s="9"/>
    </row>
    <row r="9" spans="1:21" ht="12.95" customHeight="1">
      <c r="A9" s="9"/>
      <c r="B9" s="92" t="s">
        <v>20</v>
      </c>
      <c r="C9" s="93"/>
      <c r="D9" s="93"/>
      <c r="E9" s="93"/>
      <c r="F9" s="93"/>
      <c r="G9" s="93"/>
      <c r="H9" s="93"/>
      <c r="I9" s="93"/>
      <c r="J9" s="93"/>
      <c r="K9" s="93"/>
      <c r="L9" s="93"/>
      <c r="M9" s="94"/>
      <c r="N9" s="94"/>
      <c r="O9" s="94"/>
      <c r="P9" s="94"/>
      <c r="Q9" s="94"/>
      <c r="R9" s="94"/>
      <c r="S9" s="9"/>
      <c r="T9" s="9"/>
      <c r="U9" s="9"/>
    </row>
    <row r="10" spans="1:21" ht="12.95" customHeight="1">
      <c r="A10" s="9"/>
      <c r="B10" s="92" t="s">
        <v>84</v>
      </c>
      <c r="C10" s="93"/>
      <c r="D10" s="93"/>
      <c r="E10" s="93"/>
      <c r="F10" s="93"/>
      <c r="G10" s="93"/>
      <c r="H10" s="93"/>
      <c r="I10" s="93"/>
      <c r="J10" s="93"/>
      <c r="K10" s="93"/>
      <c r="L10" s="93"/>
      <c r="M10" s="94"/>
      <c r="N10" s="94"/>
      <c r="O10" s="94"/>
      <c r="P10" s="94"/>
      <c r="Q10" s="94"/>
      <c r="R10" s="94"/>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57" t="s">
        <v>2</v>
      </c>
      <c r="D12" s="58" t="s">
        <v>0</v>
      </c>
      <c r="E12" s="59" t="s">
        <v>1</v>
      </c>
      <c r="F12" s="59" t="s">
        <v>3</v>
      </c>
      <c r="G12" s="60" t="s">
        <v>4</v>
      </c>
      <c r="H12" s="61" t="s">
        <v>5</v>
      </c>
      <c r="I12" s="23"/>
      <c r="J12" s="63" t="s">
        <v>67</v>
      </c>
      <c r="K12" s="64"/>
      <c r="L12" s="5"/>
      <c r="M12" s="38"/>
      <c r="N12" s="23"/>
      <c r="O12" s="23"/>
      <c r="P12" s="63" t="s">
        <v>68</v>
      </c>
      <c r="Q12" s="64"/>
      <c r="R12" s="5"/>
      <c r="S12" s="38"/>
      <c r="T12" s="23"/>
      <c r="U12" s="23"/>
    </row>
    <row r="13" spans="1:21" s="7" customFormat="1" ht="14.1" customHeight="1">
      <c r="A13" s="51">
        <v>1</v>
      </c>
      <c r="B13" s="52" t="s">
        <v>13</v>
      </c>
      <c r="C13" s="11">
        <f>COUNT(M13,N16,S13)</f>
        <v>3</v>
      </c>
      <c r="D13" s="12">
        <f>IF(M13&gt;N13,1,0)+IF(N16&gt;M16,1,0)+IF(S13&gt;T13,1,0)</f>
        <v>2</v>
      </c>
      <c r="E13" s="12">
        <f>IF(M13&lt;N13,1,0)+IF(N16&lt;M16,1,0)+IF(S13&lt;T13,1,0)</f>
        <v>1</v>
      </c>
      <c r="F13" s="12">
        <f>VALUE(M13+N16+S13)</f>
        <v>6</v>
      </c>
      <c r="G13" s="12">
        <f>VALUE(N13+M16+T13)</f>
        <v>3</v>
      </c>
      <c r="H13" s="13">
        <f>AVERAGE(F13-G13)</f>
        <v>3</v>
      </c>
      <c r="I13" s="47"/>
      <c r="J13" s="2" t="str">
        <f>B13</f>
        <v>SANTA MARIA TC</v>
      </c>
      <c r="K13" s="14" t="s">
        <v>6</v>
      </c>
      <c r="L13" s="3" t="str">
        <f>B16</f>
        <v>ACTION TT</v>
      </c>
      <c r="M13" s="4">
        <v>3</v>
      </c>
      <c r="N13" s="4">
        <v>0</v>
      </c>
      <c r="O13" s="23"/>
      <c r="P13" s="2" t="str">
        <f>B13</f>
        <v>SANTA MARIA TC</v>
      </c>
      <c r="Q13" s="14" t="s">
        <v>6</v>
      </c>
      <c r="R13" s="30" t="str">
        <f>B14</f>
        <v>ES CENTRE TyP "A"</v>
      </c>
      <c r="S13" s="29">
        <v>1</v>
      </c>
      <c r="T13" s="29">
        <v>2</v>
      </c>
      <c r="U13" s="23"/>
    </row>
    <row r="14" spans="1:21" s="7" customFormat="1" ht="14.1" customHeight="1">
      <c r="A14" s="53">
        <v>2</v>
      </c>
      <c r="B14" s="86" t="s">
        <v>39</v>
      </c>
      <c r="C14" s="15">
        <f>COUNT(M14,N17,T13)</f>
        <v>3</v>
      </c>
      <c r="D14" s="15">
        <f>IF(M14&gt;N14,1,0)+IF(N17&gt;M17,1,0)+IF(T13&gt;S13,1,0)</f>
        <v>3</v>
      </c>
      <c r="E14" s="15">
        <f>IF(M14&lt;N14,1,0)+IF(N17&lt;M17,1,0)+IF(T13&lt;S13,1,0)</f>
        <v>0</v>
      </c>
      <c r="F14" s="15">
        <f>VALUE(M14+N17+T13)</f>
        <v>7</v>
      </c>
      <c r="G14" s="15">
        <f>VALUE(N14+M17+S13)</f>
        <v>2</v>
      </c>
      <c r="H14" s="16">
        <f>AVERAGE(F14-G14)</f>
        <v>5</v>
      </c>
      <c r="I14" s="47"/>
      <c r="J14" s="2" t="str">
        <f>B14</f>
        <v>ES CENTRE TyP "A"</v>
      </c>
      <c r="K14" s="14" t="s">
        <v>6</v>
      </c>
      <c r="L14" s="3" t="str">
        <f>B15</f>
        <v>EU MOLL TC</v>
      </c>
      <c r="M14" s="4">
        <v>2</v>
      </c>
      <c r="N14" s="4">
        <v>1</v>
      </c>
      <c r="O14" s="23"/>
      <c r="P14" s="3" t="str">
        <f>B15</f>
        <v>EU MOLL TC</v>
      </c>
      <c r="Q14" s="14" t="s">
        <v>6</v>
      </c>
      <c r="R14" s="30" t="str">
        <f>B16</f>
        <v>ACTION TT</v>
      </c>
      <c r="S14" s="29">
        <v>2</v>
      </c>
      <c r="T14" s="29">
        <v>1</v>
      </c>
      <c r="U14" s="23"/>
    </row>
    <row r="15" spans="1:21" s="7" customFormat="1" ht="14.1" customHeight="1">
      <c r="A15" s="53">
        <v>3</v>
      </c>
      <c r="B15" s="54" t="s">
        <v>29</v>
      </c>
      <c r="C15" s="15">
        <f>COUNT(N14,M16,S14)</f>
        <v>3</v>
      </c>
      <c r="D15" s="21">
        <f>IF(M16&gt;N16,1,0)+IF(N14&gt;M14,1,0)+IF(S14&gt;T14,1,0)</f>
        <v>1</v>
      </c>
      <c r="E15" s="21">
        <f>IF(M16&lt;N16,1,0)+IF(N14&lt;M14,1,0)+IF(S14&lt;T14,1,0)</f>
        <v>2</v>
      </c>
      <c r="F15" s="21">
        <f>VALUE(N14+M16+S14)</f>
        <v>4</v>
      </c>
      <c r="G15" s="21">
        <f>VALUE(M14+N16+T14)</f>
        <v>5</v>
      </c>
      <c r="H15" s="22">
        <f>AVERAGE(F15-G15)</f>
        <v>-1</v>
      </c>
      <c r="I15" s="23"/>
      <c r="J15" s="63" t="s">
        <v>69</v>
      </c>
      <c r="K15" s="64"/>
      <c r="L15" s="5"/>
      <c r="M15" s="38"/>
      <c r="N15" s="23"/>
      <c r="O15" s="23"/>
      <c r="P15" s="23"/>
      <c r="Q15" s="23"/>
      <c r="R15" s="23"/>
      <c r="S15" s="23"/>
      <c r="T15" s="23"/>
      <c r="U15" s="23"/>
    </row>
    <row r="16" spans="1:21" s="7" customFormat="1" ht="14.1" customHeight="1" thickBot="1">
      <c r="A16" s="55">
        <v>4</v>
      </c>
      <c r="B16" s="56" t="s">
        <v>41</v>
      </c>
      <c r="C16" s="18">
        <f>COUNT(N13,M17,T14)</f>
        <v>3</v>
      </c>
      <c r="D16" s="18">
        <f>IF(N13&gt;M13,1,0)+IF(M17&gt;N17,1,0)+IF(T14&gt;S14,1,0)</f>
        <v>0</v>
      </c>
      <c r="E16" s="18">
        <f>IF(N13&lt;M13,1,0)+IF(M17&lt;N17,1,0)+IF(T14&lt;S14,1,0)</f>
        <v>3</v>
      </c>
      <c r="F16" s="18">
        <f>VALUE(N13+M17+T14)</f>
        <v>1</v>
      </c>
      <c r="G16" s="18">
        <f>VALUE(M13+N17+S14)</f>
        <v>8</v>
      </c>
      <c r="H16" s="19">
        <f>AVERAGE(F16-G16)</f>
        <v>-7</v>
      </c>
      <c r="I16" s="23"/>
      <c r="J16" s="2" t="str">
        <f>B15</f>
        <v>EU MOLL TC</v>
      </c>
      <c r="K16" s="14" t="s">
        <v>6</v>
      </c>
      <c r="L16" s="8" t="str">
        <f>B13</f>
        <v>SANTA MARIA TC</v>
      </c>
      <c r="M16" s="29">
        <v>1</v>
      </c>
      <c r="N16" s="29">
        <v>2</v>
      </c>
      <c r="O16" s="23"/>
      <c r="P16" s="23"/>
      <c r="Q16" s="23"/>
      <c r="R16" s="23"/>
      <c r="S16" s="23"/>
      <c r="T16" s="23"/>
      <c r="U16" s="23"/>
    </row>
    <row r="17" spans="1:21" s="7" customFormat="1" ht="14.1" customHeight="1">
      <c r="A17" s="23"/>
      <c r="B17" s="23"/>
      <c r="C17" s="23"/>
      <c r="D17" s="23"/>
      <c r="E17" s="23"/>
      <c r="F17" s="23"/>
      <c r="G17" s="23"/>
      <c r="H17" s="23"/>
      <c r="I17" s="23"/>
      <c r="J17" s="2" t="str">
        <f>B16</f>
        <v>ACTION TT</v>
      </c>
      <c r="K17" s="14" t="s">
        <v>6</v>
      </c>
      <c r="L17" s="8" t="str">
        <f>B14</f>
        <v>ES CENTRE TyP "A"</v>
      </c>
      <c r="M17" s="29">
        <v>0</v>
      </c>
      <c r="N17" s="29">
        <v>3</v>
      </c>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57" t="s">
        <v>2</v>
      </c>
      <c r="D20" s="58" t="s">
        <v>0</v>
      </c>
      <c r="E20" s="59" t="s">
        <v>1</v>
      </c>
      <c r="F20" s="59" t="s">
        <v>3</v>
      </c>
      <c r="G20" s="60" t="s">
        <v>4</v>
      </c>
      <c r="H20" s="61" t="s">
        <v>5</v>
      </c>
      <c r="I20" s="23"/>
      <c r="J20" s="63" t="s">
        <v>67</v>
      </c>
      <c r="K20" s="64"/>
      <c r="L20" s="5"/>
      <c r="M20" s="38"/>
      <c r="N20" s="23"/>
      <c r="O20" s="23"/>
      <c r="P20" s="63" t="s">
        <v>68</v>
      </c>
      <c r="Q20" s="64"/>
      <c r="R20" s="5"/>
      <c r="S20" s="38"/>
      <c r="T20" s="23"/>
      <c r="U20" s="23"/>
    </row>
    <row r="21" spans="1:21" s="7" customFormat="1" ht="14.1" customHeight="1">
      <c r="A21" s="51">
        <v>1</v>
      </c>
      <c r="B21" s="52" t="s">
        <v>25</v>
      </c>
      <c r="C21" s="11">
        <f>COUNT(M21,N24,S21)</f>
        <v>3</v>
      </c>
      <c r="D21" s="12">
        <f>IF(M21&gt;N21,1,0)+IF(N24&gt;M24,1,0)+IF(S21&gt;T21,1,0)</f>
        <v>1</v>
      </c>
      <c r="E21" s="12">
        <f>IF(M21&lt;N21,1,0)+IF(N24&lt;M24,1,0)+IF(S21&lt;T21,1,0)</f>
        <v>2</v>
      </c>
      <c r="F21" s="12">
        <f>VALUE(M21+N24+S21)</f>
        <v>3</v>
      </c>
      <c r="G21" s="12">
        <f>VALUE(N21+M24+T21)</f>
        <v>6</v>
      </c>
      <c r="H21" s="13">
        <f>AVERAGE(F21-G21)</f>
        <v>-3</v>
      </c>
      <c r="I21" s="47"/>
      <c r="J21" s="2" t="str">
        <f>B21</f>
        <v>CT FELANITX "A"</v>
      </c>
      <c r="K21" s="14" t="s">
        <v>6</v>
      </c>
      <c r="L21" s="3" t="str">
        <f>B24</f>
        <v>PLAYAS SANTA PONSA TC</v>
      </c>
      <c r="M21" s="4">
        <v>1</v>
      </c>
      <c r="N21" s="4">
        <v>2</v>
      </c>
      <c r="O21" s="23"/>
      <c r="P21" s="2" t="str">
        <f>B21</f>
        <v>CT FELANITX "A"</v>
      </c>
      <c r="Q21" s="14" t="s">
        <v>6</v>
      </c>
      <c r="R21" s="30" t="str">
        <f>B22</f>
        <v>CT ARTA</v>
      </c>
      <c r="S21" s="29">
        <v>0</v>
      </c>
      <c r="T21" s="29">
        <v>3</v>
      </c>
      <c r="U21" s="23"/>
    </row>
    <row r="22" spans="1:21" s="7" customFormat="1" ht="14.1" customHeight="1">
      <c r="A22" s="53">
        <v>2</v>
      </c>
      <c r="B22" s="54" t="s">
        <v>36</v>
      </c>
      <c r="C22" s="15">
        <f>COUNT(M22,N25,T21)</f>
        <v>3</v>
      </c>
      <c r="D22" s="15">
        <f>IF(M22&gt;N22,1,0)+IF(N25&gt;M25,1,0)+IF(T21&gt;S21,1,0)</f>
        <v>1</v>
      </c>
      <c r="E22" s="15">
        <f>IF(M22&lt;N22,1,0)+IF(N25&lt;M25,1,0)+IF(T21&lt;S21,1,0)</f>
        <v>2</v>
      </c>
      <c r="F22" s="15">
        <f>VALUE(M22+N25+T21)</f>
        <v>4</v>
      </c>
      <c r="G22" s="15">
        <f>VALUE(N22+M25+S21)</f>
        <v>5</v>
      </c>
      <c r="H22" s="16">
        <f>AVERAGE(F22-G22)</f>
        <v>-1</v>
      </c>
      <c r="I22" s="47"/>
      <c r="J22" s="2" t="str">
        <f>B22</f>
        <v>CT ARTA</v>
      </c>
      <c r="K22" s="14" t="s">
        <v>6</v>
      </c>
      <c r="L22" s="3" t="str">
        <f>B23</f>
        <v>ES CENTRE TyP "C"</v>
      </c>
      <c r="M22" s="4">
        <v>1</v>
      </c>
      <c r="N22" s="4">
        <v>2</v>
      </c>
      <c r="O22" s="23"/>
      <c r="P22" s="3" t="str">
        <f>B23</f>
        <v>ES CENTRE TyP "C"</v>
      </c>
      <c r="Q22" s="14" t="s">
        <v>6</v>
      </c>
      <c r="R22" s="30" t="str">
        <f>B24</f>
        <v>PLAYAS SANTA PONSA TC</v>
      </c>
      <c r="S22" s="29">
        <v>1</v>
      </c>
      <c r="T22" s="29">
        <v>2</v>
      </c>
      <c r="U22" s="23"/>
    </row>
    <row r="23" spans="1:21" s="7" customFormat="1" ht="14.1" customHeight="1">
      <c r="A23" s="53">
        <v>3</v>
      </c>
      <c r="B23" s="54" t="s">
        <v>40</v>
      </c>
      <c r="C23" s="15">
        <f>COUNT(N22,M24,S22)</f>
        <v>3</v>
      </c>
      <c r="D23" s="21">
        <f>IF(M24&gt;N24,1,0)+IF(N22&gt;M22,1,0)+IF(S22&gt;T22,1,0)</f>
        <v>1</v>
      </c>
      <c r="E23" s="21">
        <f>IF(M24&lt;N24,1,0)+IF(N22&lt;M22,1,0)+IF(S22&lt;T22,1,0)</f>
        <v>2</v>
      </c>
      <c r="F23" s="21">
        <f>VALUE(N22+M24+S22)</f>
        <v>4</v>
      </c>
      <c r="G23" s="21">
        <f>VALUE(M22+N24+T22)</f>
        <v>5</v>
      </c>
      <c r="H23" s="22">
        <f>AVERAGE(F23-G23)</f>
        <v>-1</v>
      </c>
      <c r="I23" s="23"/>
      <c r="J23" s="63" t="s">
        <v>69</v>
      </c>
      <c r="K23" s="64"/>
      <c r="L23" s="5"/>
      <c r="M23" s="38"/>
      <c r="N23" s="23"/>
      <c r="O23" s="23"/>
      <c r="P23" s="23"/>
      <c r="Q23" s="23"/>
      <c r="R23" s="23"/>
      <c r="S23" s="23"/>
      <c r="T23" s="23"/>
      <c r="U23" s="23"/>
    </row>
    <row r="24" spans="1:21" s="7" customFormat="1" ht="14.1" customHeight="1" thickBot="1">
      <c r="A24" s="55">
        <v>4</v>
      </c>
      <c r="B24" s="90" t="s">
        <v>32</v>
      </c>
      <c r="C24" s="18">
        <f>COUNT(N21,M25,T22)</f>
        <v>3</v>
      </c>
      <c r="D24" s="18">
        <f>IF(N21&gt;M21,1,0)+IF(M25&gt;N25,1,0)+IF(T22&gt;S22,1,0)</f>
        <v>3</v>
      </c>
      <c r="E24" s="18">
        <f>IF(N21&lt;M21,1,0)+IF(M25&lt;N25,1,0)+IF(T22&lt;S22,1,0)</f>
        <v>0</v>
      </c>
      <c r="F24" s="18">
        <f>VALUE(N21+M25+T22)</f>
        <v>7</v>
      </c>
      <c r="G24" s="18">
        <f>VALUE(M21+N25+S22)</f>
        <v>2</v>
      </c>
      <c r="H24" s="19">
        <f>AVERAGE(F24-G24)</f>
        <v>5</v>
      </c>
      <c r="I24" s="23"/>
      <c r="J24" s="2" t="str">
        <f>B23</f>
        <v>ES CENTRE TyP "C"</v>
      </c>
      <c r="K24" s="14" t="s">
        <v>6</v>
      </c>
      <c r="L24" s="8" t="str">
        <f>B21</f>
        <v>CT FELANITX "A"</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PLAYAS SANTA PONSA TC</v>
      </c>
      <c r="K25" s="14" t="s">
        <v>6</v>
      </c>
      <c r="L25" s="8" t="str">
        <f>B22</f>
        <v>CT ARTA</v>
      </c>
      <c r="M25" s="29">
        <v>3</v>
      </c>
      <c r="N25" s="29">
        <v>0</v>
      </c>
      <c r="O25" s="23"/>
      <c r="P25" s="23"/>
      <c r="Q25" s="23"/>
      <c r="R25" s="23"/>
      <c r="S25" s="23"/>
      <c r="T25" s="23"/>
      <c r="U25" s="23"/>
    </row>
    <row r="26" spans="1:21" s="7" customFormat="1" ht="14.1" customHeight="1">
      <c r="A26" s="23"/>
      <c r="B26" s="23"/>
      <c r="C26" s="23"/>
      <c r="D26" s="23"/>
      <c r="E26" s="23"/>
      <c r="F26" s="23"/>
      <c r="G26" s="23"/>
      <c r="H26" s="23"/>
      <c r="I26" s="23"/>
      <c r="J26" s="70"/>
      <c r="K26" s="20"/>
      <c r="L26" s="70"/>
      <c r="M26" s="39"/>
      <c r="N26" s="39"/>
      <c r="O26" s="23"/>
      <c r="P26" s="23"/>
      <c r="Q26" s="23"/>
      <c r="R26" s="23"/>
      <c r="S26" s="23"/>
      <c r="T26" s="23"/>
      <c r="U26" s="23"/>
    </row>
    <row r="27" spans="1:21" s="50" customFormat="1" ht="14.1" customHeight="1" thickBot="1">
      <c r="A27" s="46"/>
      <c r="B27" s="49"/>
      <c r="C27" s="45"/>
      <c r="D27" s="45"/>
      <c r="E27" s="45"/>
      <c r="F27" s="45"/>
      <c r="G27" s="45"/>
      <c r="H27" s="45"/>
      <c r="J27" s="20"/>
      <c r="K27" s="20"/>
      <c r="L27" s="20"/>
      <c r="M27" s="39"/>
      <c r="N27" s="39"/>
      <c r="P27" s="20"/>
      <c r="Q27" s="20"/>
      <c r="R27" s="20"/>
      <c r="S27" s="39"/>
      <c r="T27" s="39"/>
    </row>
    <row r="28" spans="1:21" s="7" customFormat="1" ht="14.1" customHeight="1" thickBot="1">
      <c r="A28" s="44"/>
      <c r="B28" s="1" t="s">
        <v>9</v>
      </c>
      <c r="C28" s="57" t="s">
        <v>2</v>
      </c>
      <c r="D28" s="58" t="s">
        <v>0</v>
      </c>
      <c r="E28" s="59" t="s">
        <v>1</v>
      </c>
      <c r="F28" s="59" t="s">
        <v>3</v>
      </c>
      <c r="G28" s="60" t="s">
        <v>4</v>
      </c>
      <c r="H28" s="61" t="s">
        <v>5</v>
      </c>
      <c r="I28" s="23"/>
      <c r="J28" s="63" t="s">
        <v>67</v>
      </c>
      <c r="K28" s="64"/>
      <c r="L28" s="5"/>
      <c r="M28" s="38"/>
      <c r="N28" s="23"/>
      <c r="O28" s="23"/>
      <c r="P28" s="84" t="s">
        <v>75</v>
      </c>
      <c r="Q28" s="85"/>
      <c r="R28" s="5"/>
      <c r="S28" s="38"/>
      <c r="T28" s="23"/>
      <c r="U28" s="23"/>
    </row>
    <row r="29" spans="1:21" s="7" customFormat="1" ht="14.1" customHeight="1">
      <c r="A29" s="51">
        <v>1</v>
      </c>
      <c r="B29" s="89" t="s">
        <v>38</v>
      </c>
      <c r="C29" s="11">
        <f>COUNT(M29,N33,M37,T30,T33)</f>
        <v>4</v>
      </c>
      <c r="D29" s="12">
        <f>IF(M29&gt;N29,1,0)+IF(N33&gt;M33,1,0)+IF(M37&gt;N37,1,0)+IF(T30&lt;S30,1,0)+IF(T33&gt;S33,1,0)</f>
        <v>4</v>
      </c>
      <c r="E29" s="12">
        <f>IF(M29&lt;N29,1,0)+IF(N33&lt;M33,1,0)+IF(M37&lt;N37,1,0)+IF(T30&gt;S30,1,0)+IF(T33&lt;S33,1,0)</f>
        <v>0</v>
      </c>
      <c r="F29" s="12">
        <f>SUM(M29+N33+M37+S30+T33)</f>
        <v>10</v>
      </c>
      <c r="G29" s="12">
        <f>VALUE(N29+M33+N37+T30+S33)</f>
        <v>2</v>
      </c>
      <c r="H29" s="13">
        <f>AVERAGE(F29-G29)</f>
        <v>8</v>
      </c>
      <c r="I29" s="23"/>
      <c r="J29" s="2" t="str">
        <f>B29</f>
        <v>AD SES PUNTETES</v>
      </c>
      <c r="K29" s="14"/>
      <c r="L29" s="34" t="str">
        <f>B34</f>
        <v>DESCANSA</v>
      </c>
      <c r="M29" s="82"/>
      <c r="N29" s="82"/>
      <c r="O29" s="23"/>
      <c r="P29" s="2" t="str">
        <f>B32</f>
        <v>CT FELANITX "B"</v>
      </c>
      <c r="Q29" s="14" t="s">
        <v>6</v>
      </c>
      <c r="R29" s="2" t="str">
        <f>B33</f>
        <v>MATCH POINT</v>
      </c>
      <c r="S29" s="81">
        <v>0</v>
      </c>
      <c r="T29" s="81">
        <v>3</v>
      </c>
      <c r="U29" s="23"/>
    </row>
    <row r="30" spans="1:21" s="7" customFormat="1" ht="14.1" customHeight="1">
      <c r="A30" s="53">
        <v>2</v>
      </c>
      <c r="B30" s="54" t="s">
        <v>15</v>
      </c>
      <c r="C30" s="15">
        <f>COUNT(N30,N34,M38,T31,S33)</f>
        <v>4</v>
      </c>
      <c r="D30" s="15">
        <f>IF(M30&lt;N30,1,0)+IF(N34&gt;M34,1,0)+IF(M38&gt;N38,1,0)+IF(T31&gt;S31,1,0)+IF(S33&gt;T33,1,0)</f>
        <v>1</v>
      </c>
      <c r="E30" s="15">
        <f>IF(M30&gt;N30,1,0)+IF(N34&lt;M34,1,0)+IF(M38&lt;N38,1,0)+IF(T31&lt;S31,1,0)+IF(S33&lt;T33,1,0)</f>
        <v>3</v>
      </c>
      <c r="F30" s="15">
        <f>VALUE(N30+N34+M38+T31+S33)</f>
        <v>4</v>
      </c>
      <c r="G30" s="15">
        <f>VALUE(M30+M34+N38+S31+T33)</f>
        <v>8</v>
      </c>
      <c r="H30" s="16">
        <f>AVERAGE(F30-G30)</f>
        <v>-4</v>
      </c>
      <c r="I30" s="23"/>
      <c r="J30" s="2" t="str">
        <f>B33</f>
        <v>MATCH POINT</v>
      </c>
      <c r="K30" s="14" t="s">
        <v>6</v>
      </c>
      <c r="L30" s="3" t="str">
        <f>B30</f>
        <v>CT PORTO CRISTO</v>
      </c>
      <c r="M30" s="4">
        <v>2</v>
      </c>
      <c r="N30" s="4">
        <v>1</v>
      </c>
      <c r="O30" s="23"/>
      <c r="P30" s="3" t="str">
        <f>B29</f>
        <v>AD SES PUNTETES</v>
      </c>
      <c r="Q30" s="14" t="s">
        <v>6</v>
      </c>
      <c r="R30" s="2" t="str">
        <f>B31</f>
        <v>CT LA SALLE</v>
      </c>
      <c r="S30" s="29">
        <v>2</v>
      </c>
      <c r="T30" s="29">
        <v>1</v>
      </c>
      <c r="U30" s="23"/>
    </row>
    <row r="31" spans="1:21" s="7" customFormat="1" ht="14.1" customHeight="1">
      <c r="A31" s="53">
        <v>3</v>
      </c>
      <c r="B31" s="87" t="s">
        <v>12</v>
      </c>
      <c r="C31" s="15">
        <f>COUNT(M31,N35,N38,S30,S35)</f>
        <v>4</v>
      </c>
      <c r="D31" s="15">
        <f>IF(M31&gt;N31,1,0)+IF(N35&gt;M35,1,0)+IF(N38&gt;M38,1,0)+IF(T30&gt;S30,1,0)+IF(S35&gt;T35,1,0)</f>
        <v>3</v>
      </c>
      <c r="E31" s="17">
        <f>IF(M31&lt;N31,1,0)+IF(N35&lt;M35,1,0)+IF(N38&lt;M38,1,0)+IF(T30&lt;S30,1,0)+IF(S35&lt;T35,1,0)</f>
        <v>1</v>
      </c>
      <c r="F31" s="15">
        <f>VALUE(M31+N35+N38+T30+S35)</f>
        <v>10</v>
      </c>
      <c r="G31" s="15">
        <f>VALUE(N31+M35+M38+S30+T35)</f>
        <v>2</v>
      </c>
      <c r="H31" s="16">
        <f>AVERAGE(F31-G31)</f>
        <v>8</v>
      </c>
      <c r="I31" s="23"/>
      <c r="J31" s="2" t="str">
        <f>B31</f>
        <v>CT LA SALLE</v>
      </c>
      <c r="K31" s="14" t="s">
        <v>6</v>
      </c>
      <c r="L31" s="3" t="str">
        <f>B32</f>
        <v>CT FELANITX "B"</v>
      </c>
      <c r="M31" s="4">
        <v>3</v>
      </c>
      <c r="N31" s="4">
        <v>0</v>
      </c>
      <c r="O31" s="23"/>
      <c r="P31" s="32" t="str">
        <f>B34</f>
        <v>DESCANSA</v>
      </c>
      <c r="Q31" s="14"/>
      <c r="R31" s="30" t="str">
        <f>B30</f>
        <v>CT PORTO CRISTO</v>
      </c>
      <c r="S31" s="82"/>
      <c r="T31" s="82"/>
      <c r="U31" s="23"/>
    </row>
    <row r="32" spans="1:21" s="7" customFormat="1" ht="14.1" customHeight="1">
      <c r="A32" s="62">
        <v>4</v>
      </c>
      <c r="B32" s="54" t="s">
        <v>27</v>
      </c>
      <c r="C32" s="15">
        <f>COUNT(N31,M34,N37,S29,S34)</f>
        <v>4</v>
      </c>
      <c r="D32" s="15">
        <f>IF(N31&gt;M31,1,0)+IF(M34&gt;N34,1,0)+IF(N37&gt;M37,1,0)+IF(T29&gt;S29,1,0)+IF(S34&gt;T34,1,0)</f>
        <v>1</v>
      </c>
      <c r="E32" s="15">
        <f>IF(N31&lt;M31,1,0)+IF(M34&lt;N34,1,0)+IF(N37&lt;M37,1,0)+IF(T29&lt;S29,1,0)+IF(S34&lt;T34,1,0)</f>
        <v>3</v>
      </c>
      <c r="F32" s="15">
        <f>VALUE(N31+M34+N37+S29+S34)</f>
        <v>0</v>
      </c>
      <c r="G32" s="15">
        <f>VALUE(M31+N34+M37+T29+T34)</f>
        <v>12</v>
      </c>
      <c r="H32" s="16">
        <f>AVERAGE(F32-G32)</f>
        <v>-12</v>
      </c>
      <c r="I32" s="23"/>
      <c r="J32" s="63" t="s">
        <v>69</v>
      </c>
      <c r="K32" s="64"/>
      <c r="L32" s="5"/>
      <c r="M32" s="38"/>
      <c r="N32" s="23"/>
      <c r="O32" s="23"/>
      <c r="P32" s="84" t="s">
        <v>78</v>
      </c>
      <c r="Q32" s="85"/>
      <c r="R32" s="5"/>
      <c r="S32" s="38"/>
      <c r="T32" s="23"/>
      <c r="U32" s="23"/>
    </row>
    <row r="33" spans="1:21" s="23" customFormat="1" ht="14.1" customHeight="1">
      <c r="A33" s="62">
        <v>5</v>
      </c>
      <c r="B33" s="54" t="s">
        <v>18</v>
      </c>
      <c r="C33" s="15">
        <f>COUNT(M30,M33,N39,S29,T35)</f>
        <v>4</v>
      </c>
      <c r="D33" s="15">
        <f>IF(M30&gt;N30,1,0)+IF(M33&gt;N33,1,0)+IF(N39&gt;M39,1,0)+IF(S29&lt;T29,1,0)+IF(T35&gt;S35,1,0)</f>
        <v>2</v>
      </c>
      <c r="E33" s="15">
        <f>C33-D33</f>
        <v>2</v>
      </c>
      <c r="F33" s="15">
        <f>VALUE(M30+M33+N39+T29+T35)</f>
        <v>6</v>
      </c>
      <c r="G33" s="15">
        <f>VALUE(N30+N33+M39+S29+S35)</f>
        <v>6</v>
      </c>
      <c r="H33" s="16">
        <f>AVERAGE(F33-G33)</f>
        <v>0</v>
      </c>
      <c r="J33" s="2" t="str">
        <f>B33</f>
        <v>MATCH POINT</v>
      </c>
      <c r="K33" s="14" t="s">
        <v>6</v>
      </c>
      <c r="L33" s="8" t="str">
        <f>B29</f>
        <v>AD SES PUNTETES</v>
      </c>
      <c r="M33" s="4">
        <v>1</v>
      </c>
      <c r="N33" s="4">
        <v>2</v>
      </c>
      <c r="P33" s="2" t="str">
        <f>B30</f>
        <v>CT PORTO CRISTO</v>
      </c>
      <c r="Q33" s="14" t="s">
        <v>6</v>
      </c>
      <c r="R33" s="2" t="str">
        <f>B29</f>
        <v>AD SES PUNTETES</v>
      </c>
      <c r="S33" s="29">
        <v>0</v>
      </c>
      <c r="T33" s="29">
        <v>3</v>
      </c>
    </row>
    <row r="34" spans="1:21" s="23" customFormat="1" ht="14.1" customHeight="1" thickBot="1">
      <c r="A34" s="28"/>
      <c r="B34" s="31" t="s">
        <v>14</v>
      </c>
      <c r="C34" s="18"/>
      <c r="D34" s="18"/>
      <c r="E34" s="18"/>
      <c r="F34" s="18"/>
      <c r="G34" s="18"/>
      <c r="H34" s="19"/>
      <c r="J34" s="2" t="str">
        <f>B32</f>
        <v>CT FELANITX "B"</v>
      </c>
      <c r="K34" s="14" t="s">
        <v>6</v>
      </c>
      <c r="L34" s="8" t="str">
        <f>B30</f>
        <v>CT PORTO CRISTO</v>
      </c>
      <c r="M34" s="4">
        <v>0</v>
      </c>
      <c r="N34" s="4">
        <v>3</v>
      </c>
      <c r="P34" s="2" t="str">
        <f>B32</f>
        <v>CT FELANITX "B"</v>
      </c>
      <c r="Q34" s="14"/>
      <c r="R34" s="33" t="str">
        <f>B34</f>
        <v>DESCANSA</v>
      </c>
      <c r="S34" s="82"/>
      <c r="T34" s="82"/>
    </row>
    <row r="35" spans="1:21" s="23" customFormat="1" ht="14.1" customHeight="1">
      <c r="J35" s="32" t="str">
        <f>B34</f>
        <v>DESCANSA</v>
      </c>
      <c r="K35" s="14"/>
      <c r="L35" s="8" t="str">
        <f>B31</f>
        <v>CT LA SALLE</v>
      </c>
      <c r="M35" s="82"/>
      <c r="N35" s="82"/>
      <c r="P35" s="2" t="str">
        <f>B31</f>
        <v>CT LA SALLE</v>
      </c>
      <c r="Q35" s="14" t="s">
        <v>6</v>
      </c>
      <c r="R35" s="8" t="str">
        <f>B33</f>
        <v>MATCH POINT</v>
      </c>
      <c r="S35" s="29">
        <v>3</v>
      </c>
      <c r="T35" s="29">
        <v>0</v>
      </c>
    </row>
    <row r="36" spans="1:21" s="7" customFormat="1" ht="14.1" customHeight="1">
      <c r="A36" s="23"/>
      <c r="B36" s="23"/>
      <c r="C36" s="23"/>
      <c r="D36" s="23"/>
      <c r="E36" s="23"/>
      <c r="F36" s="23"/>
      <c r="G36" s="23"/>
      <c r="H36" s="23"/>
      <c r="I36" s="23"/>
      <c r="J36" s="63" t="s">
        <v>68</v>
      </c>
      <c r="K36" s="64"/>
      <c r="L36" s="5"/>
      <c r="M36" s="38"/>
      <c r="N36" s="23"/>
      <c r="O36" s="23"/>
      <c r="P36" s="20"/>
      <c r="Q36" s="20"/>
      <c r="R36" s="20"/>
      <c r="S36" s="39"/>
      <c r="T36" s="39"/>
      <c r="U36" s="23"/>
    </row>
    <row r="37" spans="1:21" s="7" customFormat="1" ht="14.1" customHeight="1">
      <c r="A37" s="23"/>
      <c r="B37" s="23"/>
      <c r="C37" s="23"/>
      <c r="D37" s="23"/>
      <c r="E37" s="23"/>
      <c r="F37" s="23"/>
      <c r="G37" s="23"/>
      <c r="H37" s="23"/>
      <c r="I37" s="23"/>
      <c r="J37" s="2" t="str">
        <f>B29</f>
        <v>AD SES PUNTETES</v>
      </c>
      <c r="K37" s="14" t="s">
        <v>6</v>
      </c>
      <c r="L37" s="2" t="str">
        <f>B32</f>
        <v>CT FELANITX "B"</v>
      </c>
      <c r="M37" s="4">
        <v>3</v>
      </c>
      <c r="N37" s="4">
        <v>0</v>
      </c>
      <c r="O37" s="23"/>
      <c r="P37" s="23"/>
      <c r="Q37" s="23"/>
      <c r="R37" s="23"/>
      <c r="S37" s="23"/>
      <c r="T37" s="23"/>
      <c r="U37" s="23"/>
    </row>
    <row r="38" spans="1:21" s="7" customFormat="1" ht="14.1" customHeight="1">
      <c r="A38" s="9"/>
      <c r="B38" s="43"/>
      <c r="C38" s="9"/>
      <c r="D38" s="9"/>
      <c r="E38" s="9"/>
      <c r="F38" s="9"/>
      <c r="G38" s="9"/>
      <c r="H38" s="23"/>
      <c r="I38" s="23"/>
      <c r="J38" s="3" t="str">
        <f>B30</f>
        <v>CT PORTO CRISTO</v>
      </c>
      <c r="K38" s="14" t="s">
        <v>6</v>
      </c>
      <c r="L38" s="2" t="str">
        <f>B31</f>
        <v>CT LA SALLE</v>
      </c>
      <c r="M38" s="4">
        <v>0</v>
      </c>
      <c r="N38" s="4">
        <v>3</v>
      </c>
      <c r="O38" s="23"/>
      <c r="P38" s="23"/>
      <c r="Q38" s="23"/>
      <c r="R38" s="23"/>
      <c r="S38" s="23"/>
      <c r="T38" s="23"/>
      <c r="U38" s="23"/>
    </row>
    <row r="39" spans="1:21" s="7" customFormat="1" ht="14.1" customHeight="1">
      <c r="A39" s="23"/>
      <c r="B39" s="23"/>
      <c r="C39" s="23"/>
      <c r="D39" s="23"/>
      <c r="E39" s="23"/>
      <c r="F39" s="23"/>
      <c r="G39" s="23"/>
      <c r="H39" s="23"/>
      <c r="I39" s="23"/>
      <c r="J39" s="32" t="str">
        <f>B34</f>
        <v>DESCANSA</v>
      </c>
      <c r="K39" s="14"/>
      <c r="L39" s="8" t="str">
        <f>B33</f>
        <v>MATCH POINT</v>
      </c>
      <c r="M39" s="82"/>
      <c r="N39" s="82"/>
      <c r="O39" s="23"/>
      <c r="P39" s="23"/>
      <c r="Q39" s="23"/>
      <c r="R39" s="23"/>
      <c r="S39" s="23"/>
      <c r="T39" s="23"/>
      <c r="U39" s="23"/>
    </row>
    <row r="40" spans="1:21" ht="13.5" customHeight="1">
      <c r="A40" s="23"/>
      <c r="B40" s="23"/>
      <c r="C40" s="23"/>
      <c r="D40" s="23"/>
      <c r="E40" s="23"/>
      <c r="F40" s="23"/>
      <c r="G40" s="23"/>
      <c r="H40" s="23"/>
      <c r="I40" s="23"/>
      <c r="J40" s="23"/>
      <c r="K40" s="23"/>
      <c r="L40" s="23"/>
      <c r="M40" s="23"/>
      <c r="N40" s="23"/>
      <c r="O40" s="23"/>
      <c r="P40" s="23"/>
      <c r="Q40" s="23"/>
      <c r="R40" s="23"/>
      <c r="S40" s="23"/>
      <c r="T40" s="23"/>
      <c r="U40" s="9"/>
    </row>
    <row r="41" spans="1:21" s="50" customFormat="1" ht="12.95" customHeight="1">
      <c r="A41" s="46"/>
      <c r="B41" s="49"/>
      <c r="C41" s="45"/>
      <c r="D41" s="45"/>
      <c r="E41" s="45"/>
      <c r="F41" s="45"/>
      <c r="G41" s="45"/>
      <c r="H41" s="45"/>
      <c r="J41" s="20"/>
      <c r="K41" s="20"/>
      <c r="L41" s="20"/>
      <c r="M41" s="39"/>
      <c r="N41" s="39"/>
      <c r="P41" s="20"/>
      <c r="Q41" s="20"/>
      <c r="R41" s="48"/>
      <c r="S41" s="39"/>
      <c r="T41" s="39"/>
    </row>
    <row r="42" spans="1:21" ht="21" customHeight="1">
      <c r="B42" s="95" t="s">
        <v>34</v>
      </c>
      <c r="C42" s="96" t="s">
        <v>85</v>
      </c>
      <c r="D42" s="97"/>
      <c r="E42" s="97"/>
      <c r="F42" s="97"/>
      <c r="G42" s="97"/>
      <c r="H42" s="94"/>
      <c r="I42" s="94"/>
      <c r="J42" s="113" t="s">
        <v>22</v>
      </c>
      <c r="K42" s="113"/>
      <c r="L42" s="113"/>
      <c r="M42" s="113"/>
      <c r="N42" s="113"/>
      <c r="O42" s="113"/>
      <c r="P42" s="113"/>
      <c r="Q42" s="113"/>
      <c r="R42" s="113"/>
      <c r="S42" s="113"/>
      <c r="T42" s="113"/>
      <c r="U42" s="9"/>
    </row>
    <row r="43" spans="1:21" ht="12" customHeight="1">
      <c r="A43" s="9"/>
      <c r="B43" s="94"/>
      <c r="C43" s="94"/>
      <c r="D43" s="94"/>
      <c r="E43" s="94"/>
      <c r="F43" s="94"/>
      <c r="G43" s="94"/>
      <c r="H43" s="94"/>
      <c r="I43" s="94"/>
      <c r="J43" s="113"/>
      <c r="K43" s="113"/>
      <c r="L43" s="113"/>
      <c r="M43" s="113"/>
      <c r="N43" s="113"/>
      <c r="O43" s="113"/>
      <c r="P43" s="113"/>
      <c r="Q43" s="113"/>
      <c r="R43" s="113"/>
      <c r="S43" s="113"/>
      <c r="T43" s="113"/>
    </row>
    <row r="44" spans="1:21" ht="17.25" customHeight="1">
      <c r="A44" s="9"/>
      <c r="B44" s="98" t="s">
        <v>39</v>
      </c>
      <c r="C44" s="94"/>
      <c r="D44" s="94"/>
      <c r="E44" s="94"/>
      <c r="F44" s="94"/>
      <c r="G44" s="94"/>
      <c r="H44" s="94"/>
      <c r="I44" s="94"/>
      <c r="J44" s="113"/>
      <c r="K44" s="113"/>
      <c r="L44" s="113"/>
      <c r="M44" s="113"/>
      <c r="N44" s="113"/>
      <c r="O44" s="113"/>
      <c r="P44" s="113"/>
      <c r="Q44" s="113"/>
      <c r="R44" s="113"/>
      <c r="S44" s="113"/>
      <c r="T44" s="113"/>
    </row>
    <row r="45" spans="1:21" ht="12" customHeight="1">
      <c r="A45" s="9"/>
      <c r="B45" s="99"/>
      <c r="C45" s="94"/>
      <c r="D45" s="94"/>
      <c r="E45" s="94"/>
      <c r="F45" s="94"/>
      <c r="G45" s="94"/>
      <c r="H45" s="94"/>
      <c r="I45" s="94"/>
      <c r="J45" s="94"/>
      <c r="K45" s="94"/>
      <c r="L45" s="94"/>
      <c r="M45" s="94"/>
      <c r="N45" s="94"/>
      <c r="O45" s="94"/>
      <c r="P45" s="94"/>
      <c r="Q45" s="94"/>
      <c r="R45" s="94"/>
      <c r="S45" s="94"/>
      <c r="T45" s="94"/>
      <c r="U45" s="9"/>
    </row>
    <row r="46" spans="1:21" ht="12" customHeight="1">
      <c r="A46" s="9"/>
      <c r="B46" s="100"/>
      <c r="C46" s="94"/>
      <c r="D46" s="94"/>
      <c r="E46" s="94"/>
      <c r="F46" s="94"/>
      <c r="G46" s="94"/>
      <c r="H46" s="94"/>
      <c r="I46" s="94"/>
      <c r="J46" s="94"/>
      <c r="K46" s="94"/>
      <c r="L46" s="94"/>
      <c r="M46" s="94"/>
      <c r="N46" s="94"/>
      <c r="O46" s="94"/>
      <c r="P46" s="94"/>
      <c r="Q46" s="94"/>
      <c r="R46" s="94"/>
      <c r="S46" s="94"/>
      <c r="T46" s="94"/>
      <c r="U46" s="9"/>
    </row>
    <row r="47" spans="1:21" ht="12" customHeight="1">
      <c r="A47" s="9"/>
      <c r="B47" s="100"/>
      <c r="C47" s="114">
        <v>44142</v>
      </c>
      <c r="D47" s="115"/>
      <c r="E47" s="101"/>
      <c r="F47" s="101"/>
      <c r="G47" s="99"/>
      <c r="H47" s="94"/>
      <c r="I47" s="94"/>
      <c r="J47" s="94"/>
      <c r="K47" s="94"/>
      <c r="L47" s="94"/>
      <c r="M47" s="94"/>
      <c r="N47" s="94"/>
      <c r="O47" s="94"/>
      <c r="P47" s="94"/>
      <c r="Q47" s="94"/>
      <c r="R47" s="94"/>
      <c r="S47" s="94"/>
      <c r="T47" s="94"/>
      <c r="U47" s="9"/>
    </row>
    <row r="48" spans="1:21" ht="12" customHeight="1">
      <c r="A48" s="9"/>
      <c r="B48" s="102" t="s">
        <v>12</v>
      </c>
      <c r="C48" s="103"/>
      <c r="D48" s="103"/>
      <c r="E48" s="103"/>
      <c r="F48" s="103"/>
      <c r="G48" s="100"/>
      <c r="H48" s="94"/>
      <c r="I48" s="94"/>
      <c r="J48" s="94"/>
      <c r="K48" s="94"/>
      <c r="L48" s="94"/>
      <c r="M48" s="94"/>
      <c r="N48" s="94"/>
      <c r="O48" s="94"/>
      <c r="P48" s="94"/>
      <c r="Q48" s="94"/>
      <c r="R48" s="94"/>
      <c r="S48" s="94"/>
      <c r="T48" s="94"/>
      <c r="U48" s="9"/>
    </row>
    <row r="49" spans="1:21" ht="12" customHeight="1">
      <c r="A49" s="9"/>
      <c r="B49" s="94"/>
      <c r="C49" s="103"/>
      <c r="D49" s="103"/>
      <c r="E49" s="103"/>
      <c r="F49" s="103"/>
      <c r="G49" s="100"/>
      <c r="H49" s="94"/>
      <c r="I49" s="94"/>
      <c r="J49" s="94"/>
      <c r="K49" s="94"/>
      <c r="L49" s="94"/>
      <c r="M49" s="94"/>
      <c r="N49" s="94"/>
      <c r="O49" s="94"/>
      <c r="P49" s="94"/>
      <c r="Q49" s="94"/>
      <c r="R49" s="94"/>
      <c r="S49" s="94"/>
      <c r="T49" s="94"/>
      <c r="U49" s="9"/>
    </row>
    <row r="50" spans="1:21" ht="12" customHeight="1">
      <c r="A50" s="9"/>
      <c r="B50" s="94"/>
      <c r="C50" s="103"/>
      <c r="D50" s="103"/>
      <c r="E50" s="103"/>
      <c r="F50" s="103"/>
      <c r="G50" s="100"/>
      <c r="H50" s="94"/>
      <c r="I50" s="94"/>
      <c r="J50" s="104"/>
      <c r="K50" s="94"/>
      <c r="L50" s="94"/>
      <c r="M50" s="94"/>
      <c r="N50" s="94"/>
      <c r="O50" s="94"/>
      <c r="P50" s="94"/>
      <c r="Q50" s="94"/>
      <c r="R50" s="94"/>
      <c r="S50" s="94"/>
      <c r="T50" s="94"/>
      <c r="U50" s="9"/>
    </row>
    <row r="51" spans="1:21" ht="12" customHeight="1">
      <c r="A51" s="9"/>
      <c r="B51" s="94"/>
      <c r="C51" s="103"/>
      <c r="D51" s="103"/>
      <c r="E51" s="103"/>
      <c r="F51" s="103"/>
      <c r="G51" s="100"/>
      <c r="H51" s="105"/>
      <c r="I51" s="116">
        <v>44143</v>
      </c>
      <c r="J51" s="116"/>
      <c r="K51" s="94"/>
      <c r="L51" s="94"/>
      <c r="M51" s="94"/>
      <c r="N51" s="94"/>
      <c r="O51" s="94"/>
      <c r="P51" s="94"/>
      <c r="Q51" s="94"/>
      <c r="R51" s="94"/>
      <c r="S51" s="94"/>
      <c r="T51" s="94"/>
      <c r="U51" s="9"/>
    </row>
    <row r="52" spans="1:21" ht="12" customHeight="1">
      <c r="A52" s="9"/>
      <c r="B52" s="104" t="s">
        <v>38</v>
      </c>
      <c r="C52" s="103"/>
      <c r="D52" s="103"/>
      <c r="E52" s="103"/>
      <c r="F52" s="103"/>
      <c r="G52" s="100"/>
      <c r="H52" s="94"/>
      <c r="I52" s="94"/>
      <c r="J52" s="94"/>
      <c r="K52" s="94"/>
      <c r="L52" s="94"/>
      <c r="M52" s="94"/>
      <c r="N52" s="94"/>
      <c r="O52" s="94"/>
      <c r="P52" s="94"/>
      <c r="Q52" s="94"/>
      <c r="R52" s="94"/>
      <c r="S52" s="94"/>
      <c r="T52" s="94"/>
      <c r="U52" s="9"/>
    </row>
    <row r="53" spans="1:21" ht="12" customHeight="1">
      <c r="A53" s="9"/>
      <c r="B53" s="99"/>
      <c r="C53" s="103"/>
      <c r="D53" s="103"/>
      <c r="E53" s="103"/>
      <c r="F53" s="103"/>
      <c r="G53" s="100"/>
      <c r="H53" s="94"/>
      <c r="I53" s="94"/>
      <c r="J53" s="94"/>
      <c r="K53" s="94"/>
      <c r="L53" s="94"/>
      <c r="M53" s="94"/>
      <c r="N53" s="94"/>
      <c r="O53" s="94"/>
      <c r="P53" s="94"/>
      <c r="Q53" s="94"/>
      <c r="R53" s="94"/>
      <c r="S53" s="94"/>
      <c r="T53" s="94"/>
      <c r="U53" s="9"/>
    </row>
    <row r="54" spans="1:21" ht="12" customHeight="1">
      <c r="A54" s="9"/>
      <c r="B54" s="100"/>
      <c r="C54" s="106"/>
      <c r="D54" s="106"/>
      <c r="E54" s="106"/>
      <c r="F54" s="106"/>
      <c r="G54" s="102"/>
      <c r="H54" s="94"/>
      <c r="I54" s="94"/>
      <c r="J54" s="94"/>
      <c r="K54" s="94"/>
      <c r="L54" s="94"/>
      <c r="M54" s="94"/>
      <c r="N54" s="94"/>
      <c r="O54" s="94"/>
      <c r="P54" s="94"/>
      <c r="Q54" s="94"/>
      <c r="R54" s="94"/>
      <c r="S54" s="94"/>
      <c r="T54" s="94"/>
      <c r="U54" s="9"/>
    </row>
    <row r="55" spans="1:21" ht="12" customHeight="1">
      <c r="A55" s="9"/>
      <c r="B55" s="100"/>
      <c r="C55" s="114">
        <v>44142</v>
      </c>
      <c r="D55" s="115"/>
      <c r="E55" s="107"/>
      <c r="F55" s="107"/>
      <c r="G55" s="94"/>
      <c r="H55" s="94"/>
      <c r="I55" s="94"/>
      <c r="J55" s="94"/>
      <c r="K55" s="94"/>
      <c r="L55" s="94"/>
      <c r="M55" s="94"/>
      <c r="N55" s="94"/>
      <c r="O55" s="94"/>
      <c r="P55" s="94"/>
      <c r="Q55" s="94"/>
      <c r="R55" s="94"/>
      <c r="S55" s="94"/>
      <c r="T55" s="94"/>
      <c r="U55" s="9"/>
    </row>
    <row r="56" spans="1:21" ht="12" customHeight="1">
      <c r="A56" s="9"/>
      <c r="B56" s="108" t="s">
        <v>81</v>
      </c>
      <c r="C56" s="94"/>
      <c r="D56" s="94"/>
      <c r="E56" s="94"/>
      <c r="F56" s="94"/>
      <c r="G56" s="94"/>
      <c r="H56" s="94"/>
      <c r="I56" s="94"/>
      <c r="J56" s="94"/>
      <c r="K56" s="94"/>
      <c r="L56" s="94"/>
      <c r="M56" s="94"/>
      <c r="N56" s="94"/>
      <c r="O56" s="94"/>
      <c r="P56" s="94"/>
      <c r="Q56" s="94"/>
      <c r="R56" s="94"/>
      <c r="S56" s="94"/>
      <c r="T56" s="94"/>
      <c r="U56" s="9"/>
    </row>
    <row r="57" spans="1:21">
      <c r="A57" s="9"/>
      <c r="B57" s="9"/>
      <c r="C57" s="9"/>
      <c r="D57" s="9"/>
      <c r="E57" s="9"/>
      <c r="F57" s="9"/>
      <c r="G57" s="9"/>
      <c r="H57" s="9"/>
      <c r="I57" s="9"/>
      <c r="J57" s="23"/>
      <c r="K57" s="23"/>
      <c r="L57" s="23"/>
      <c r="M57" s="23"/>
      <c r="N57" s="23"/>
      <c r="O57" s="23"/>
      <c r="P57" s="23"/>
      <c r="Q57" s="23"/>
      <c r="R57" s="23"/>
      <c r="S57" s="23"/>
      <c r="T57" s="23"/>
      <c r="U57" s="9"/>
    </row>
  </sheetData>
  <sortState ref="C9:L12">
    <sortCondition descending="1" ref="J9:J12"/>
  </sortState>
  <mergeCells count="4">
    <mergeCell ref="J42:T44"/>
    <mergeCell ref="C47:D47"/>
    <mergeCell ref="C55:D55"/>
    <mergeCell ref="I51:J51"/>
  </mergeCells>
  <pageMargins left="0.70866141732283472" right="0.70866141732283472" top="0.74803149606299213" bottom="0.74803149606299213" header="0.31496062992125984" footer="0.31496062992125984"/>
  <pageSetup paperSize="9" scale="65" orientation="landscape" r:id="rId1"/>
  <ignoredErrors>
    <ignoredError sqref="J30 P30" formula="1"/>
  </ignoredErrors>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U56"/>
  <sheetViews>
    <sheetView topLeftCell="A7" zoomScaleNormal="100" workbookViewId="0">
      <selection activeCell="S20" sqref="S20"/>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62</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55</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92" t="s">
        <v>83</v>
      </c>
      <c r="C8" s="93"/>
      <c r="D8" s="93"/>
      <c r="E8" s="93"/>
      <c r="F8" s="93"/>
      <c r="G8" s="93"/>
      <c r="H8" s="93"/>
      <c r="I8" s="93"/>
      <c r="J8" s="93"/>
      <c r="K8" s="93"/>
      <c r="L8" s="93"/>
      <c r="M8" s="94"/>
      <c r="N8" s="94"/>
      <c r="O8" s="94"/>
      <c r="P8" s="94"/>
      <c r="Q8" s="94"/>
      <c r="R8" s="94"/>
      <c r="S8" s="9"/>
      <c r="T8" s="9"/>
      <c r="U8" s="9"/>
    </row>
    <row r="9" spans="1:21" ht="12.95" customHeight="1">
      <c r="A9" s="9"/>
      <c r="B9" s="92" t="s">
        <v>20</v>
      </c>
      <c r="C9" s="93"/>
      <c r="D9" s="93"/>
      <c r="E9" s="93"/>
      <c r="F9" s="93"/>
      <c r="G9" s="93"/>
      <c r="H9" s="93"/>
      <c r="I9" s="93"/>
      <c r="J9" s="93"/>
      <c r="K9" s="93"/>
      <c r="L9" s="93"/>
      <c r="M9" s="94"/>
      <c r="N9" s="94"/>
      <c r="O9" s="94"/>
      <c r="P9" s="94"/>
      <c r="Q9" s="94"/>
      <c r="R9" s="94"/>
      <c r="S9" s="9"/>
      <c r="T9" s="9"/>
      <c r="U9" s="9"/>
    </row>
    <row r="10" spans="1:21" ht="12.95" customHeight="1">
      <c r="A10" s="9"/>
      <c r="B10" s="92" t="s">
        <v>84</v>
      </c>
      <c r="C10" s="93"/>
      <c r="D10" s="93"/>
      <c r="E10" s="93"/>
      <c r="F10" s="93"/>
      <c r="G10" s="93"/>
      <c r="H10" s="93"/>
      <c r="I10" s="93"/>
      <c r="J10" s="93"/>
      <c r="K10" s="93"/>
      <c r="L10" s="93"/>
      <c r="M10" s="94"/>
      <c r="N10" s="94"/>
      <c r="O10" s="94"/>
      <c r="P10" s="94"/>
      <c r="Q10" s="94"/>
      <c r="R10" s="94"/>
      <c r="S10" s="9"/>
      <c r="T10" s="9"/>
      <c r="U10" s="9"/>
    </row>
    <row r="11" spans="1:21" ht="12.95" customHeight="1">
      <c r="A11" s="9"/>
      <c r="B11" s="24"/>
      <c r="C11" s="9"/>
      <c r="D11" s="9"/>
      <c r="E11" s="9"/>
      <c r="F11" s="25"/>
      <c r="G11" s="9"/>
      <c r="H11" s="9"/>
      <c r="I11" s="9"/>
      <c r="J11" s="26"/>
      <c r="K11" s="9"/>
      <c r="L11" s="9"/>
      <c r="M11" s="9"/>
      <c r="N11" s="9"/>
      <c r="O11" s="9"/>
      <c r="P11" s="9"/>
      <c r="Q11" s="9"/>
      <c r="R11" s="9"/>
      <c r="S11" s="9"/>
      <c r="T11" s="9"/>
      <c r="U11" s="9"/>
    </row>
    <row r="12" spans="1:21" s="50" customFormat="1" ht="14.1" customHeight="1" thickBot="1">
      <c r="A12" s="46"/>
      <c r="B12" s="49"/>
      <c r="C12" s="45"/>
      <c r="D12" s="45"/>
      <c r="E12" s="45"/>
      <c r="F12" s="45"/>
      <c r="G12" s="45"/>
      <c r="H12" s="45"/>
      <c r="J12" s="20"/>
      <c r="K12" s="20"/>
      <c r="L12" s="20"/>
      <c r="M12" s="39"/>
      <c r="N12" s="39"/>
      <c r="P12" s="20"/>
      <c r="Q12" s="20"/>
      <c r="R12" s="20"/>
      <c r="S12" s="39"/>
      <c r="T12" s="39"/>
    </row>
    <row r="13" spans="1:21" s="7" customFormat="1" ht="14.1" customHeight="1" thickBot="1">
      <c r="A13" s="44"/>
      <c r="B13" s="1" t="s">
        <v>7</v>
      </c>
      <c r="C13" s="57" t="s">
        <v>2</v>
      </c>
      <c r="D13" s="58" t="s">
        <v>0</v>
      </c>
      <c r="E13" s="59" t="s">
        <v>1</v>
      </c>
      <c r="F13" s="59" t="s">
        <v>3</v>
      </c>
      <c r="G13" s="60" t="s">
        <v>4</v>
      </c>
      <c r="H13" s="61" t="s">
        <v>5</v>
      </c>
      <c r="I13" s="23"/>
      <c r="J13" s="63" t="s">
        <v>71</v>
      </c>
      <c r="K13" s="64"/>
      <c r="L13" s="5"/>
      <c r="M13" s="38"/>
      <c r="N13" s="23"/>
      <c r="O13" s="23"/>
      <c r="P13" s="84" t="s">
        <v>75</v>
      </c>
      <c r="Q13" s="85"/>
      <c r="R13" s="5"/>
      <c r="S13" s="38"/>
      <c r="T13" s="23"/>
      <c r="U13" s="23"/>
    </row>
    <row r="14" spans="1:21" s="7" customFormat="1" ht="14.1" customHeight="1">
      <c r="A14" s="51">
        <v>1</v>
      </c>
      <c r="B14" s="52" t="s">
        <v>42</v>
      </c>
      <c r="C14" s="11">
        <f>COUNT(M14,N18,M22,T15,T18)</f>
        <v>4</v>
      </c>
      <c r="D14" s="12">
        <f>IF(M14&gt;N14,1,0)+IF(N18&gt;M18,1,0)+IF(M22&gt;N22,1,0)+IF(T15&gt;S15,1,0)+IF(T18&gt;S18,1,0)</f>
        <v>2</v>
      </c>
      <c r="E14" s="12">
        <f>IF(M14&lt;N14,1,0)+IF(N18&lt;M18,1,0)+IF(M22&lt;N22,1,0)+IF(T15&lt;S15,1,0)+IF(T18&lt;S18,1,0)</f>
        <v>2</v>
      </c>
      <c r="F14" s="12">
        <f>SUM(M14+N18+M22+S15+T18)</f>
        <v>5</v>
      </c>
      <c r="G14" s="12">
        <f>VALUE(N14+M18+N22+T15+S18)</f>
        <v>15</v>
      </c>
      <c r="H14" s="13">
        <f>AVERAGE(F14-G14)</f>
        <v>-10</v>
      </c>
      <c r="I14" s="23"/>
      <c r="J14" s="2" t="str">
        <f>B14</f>
        <v>ES CENTRE TyP</v>
      </c>
      <c r="K14" s="14"/>
      <c r="L14" s="34" t="str">
        <f>B19</f>
        <v>DESCANSA</v>
      </c>
      <c r="M14" s="82"/>
      <c r="N14" s="82"/>
      <c r="O14" s="23"/>
      <c r="P14" s="2" t="str">
        <f>B17</f>
        <v>MATCH POINT "B"</v>
      </c>
      <c r="Q14" s="14" t="s">
        <v>6</v>
      </c>
      <c r="R14" s="2" t="str">
        <f>B18</f>
        <v>PLAYAS SANTA PONSA "B"</v>
      </c>
      <c r="S14" s="81">
        <v>0</v>
      </c>
      <c r="T14" s="81">
        <v>5</v>
      </c>
      <c r="U14" s="23"/>
    </row>
    <row r="15" spans="1:21" s="7" customFormat="1" ht="14.1" customHeight="1">
      <c r="A15" s="53">
        <v>2</v>
      </c>
      <c r="B15" s="87" t="s">
        <v>44</v>
      </c>
      <c r="C15" s="15">
        <f>COUNT(N15,N19,M23,T16,S18)</f>
        <v>4</v>
      </c>
      <c r="D15" s="15">
        <f>IF(M15&lt;N15,1,0)+IF(N19&gt;M19,1,0)+IF(M23&gt;N23,1,0)+IF(T16&gt;S16,1,0)+IF(S18&gt;T18,1,0)</f>
        <v>3</v>
      </c>
      <c r="E15" s="15">
        <f>IF(M15&gt;N15,1,0)+IF(N19&lt;M19,1,0)+IF(M23&lt;N23,1,0)+IF(T16&lt;S16,1,0)+IF(S18&lt;T18,1,0)</f>
        <v>1</v>
      </c>
      <c r="F15" s="15">
        <f>VALUE(N15+N19+M23+T16+S18)</f>
        <v>15</v>
      </c>
      <c r="G15" s="15">
        <f>VALUE(M15+M19+N23+S16+T18)</f>
        <v>5</v>
      </c>
      <c r="H15" s="16">
        <f>AVERAGE(F15-G15)</f>
        <v>10</v>
      </c>
      <c r="I15" s="23"/>
      <c r="J15" s="2" t="str">
        <f>B18</f>
        <v>PLAYAS SANTA PONSA "B"</v>
      </c>
      <c r="K15" s="14" t="s">
        <v>6</v>
      </c>
      <c r="L15" s="3" t="str">
        <f>B15</f>
        <v>SPORTING TC- BENDINAT</v>
      </c>
      <c r="M15" s="4">
        <v>2</v>
      </c>
      <c r="N15" s="4">
        <v>3</v>
      </c>
      <c r="O15" s="23"/>
      <c r="P15" s="3" t="str">
        <f>B14</f>
        <v>ES CENTRE TyP</v>
      </c>
      <c r="Q15" s="14" t="s">
        <v>6</v>
      </c>
      <c r="R15" s="2" t="str">
        <f>B16</f>
        <v>ACTION TT</v>
      </c>
      <c r="S15" s="29">
        <v>1</v>
      </c>
      <c r="T15" s="29">
        <v>4</v>
      </c>
      <c r="U15" s="23"/>
    </row>
    <row r="16" spans="1:21" s="7" customFormat="1" ht="14.1" customHeight="1">
      <c r="A16" s="53">
        <v>3</v>
      </c>
      <c r="B16" s="54" t="s">
        <v>41</v>
      </c>
      <c r="C16" s="15">
        <f>COUNT(M16,N20,N23,S15,S20)</f>
        <v>4</v>
      </c>
      <c r="D16" s="15">
        <f>IF(M16&gt;N16,1,0)+IF(N20&gt;M20,1,0)+IF(N23&gt;M23,1,0)+IF(T15&gt;S15,1,0)+IF(S20&gt;T20,1,0)</f>
        <v>3</v>
      </c>
      <c r="E16" s="17">
        <f>IF(M16&lt;N16,1,0)+IF(N20&lt;M20,1,0)+IF(N23&lt;M23,1,0)+IF(T15&lt;S15,1,0)+IF(S20&lt;T20,1,0)</f>
        <v>1</v>
      </c>
      <c r="F16" s="15">
        <f>VALUE(M16+N20+N23+T15+S20)</f>
        <v>12</v>
      </c>
      <c r="G16" s="15">
        <f>VALUE(N16+M20+M23+S15+T20)</f>
        <v>8</v>
      </c>
      <c r="H16" s="16">
        <f>AVERAGE(F16-G16)</f>
        <v>4</v>
      </c>
      <c r="I16" s="23"/>
      <c r="J16" s="2" t="str">
        <f>B16</f>
        <v>ACTION TT</v>
      </c>
      <c r="K16" s="14" t="s">
        <v>6</v>
      </c>
      <c r="L16" s="3" t="str">
        <f>B17</f>
        <v>MATCH POINT "B"</v>
      </c>
      <c r="M16" s="4">
        <v>3</v>
      </c>
      <c r="N16" s="4">
        <v>2</v>
      </c>
      <c r="O16" s="23"/>
      <c r="P16" s="32" t="str">
        <f>B19</f>
        <v>DESCANSA</v>
      </c>
      <c r="Q16" s="14"/>
      <c r="R16" s="30" t="str">
        <f>B15</f>
        <v>SPORTING TC- BENDINAT</v>
      </c>
      <c r="S16" s="82"/>
      <c r="T16" s="82"/>
      <c r="U16" s="23"/>
    </row>
    <row r="17" spans="1:21" s="7" customFormat="1" ht="14.1" customHeight="1">
      <c r="A17" s="62">
        <v>4</v>
      </c>
      <c r="B17" s="86" t="s">
        <v>28</v>
      </c>
      <c r="C17" s="15">
        <f>COUNT(N16,M19,N22,S14,S19)</f>
        <v>4</v>
      </c>
      <c r="D17" s="15">
        <f>IF(N16&gt;M16,1,0)+IF(M19&gt;N19,1,0)+IF(N22&gt;M22,1,0)+IF(T14&gt;S14,1,0)+IF(S19&gt;T19,1,0)</f>
        <v>3</v>
      </c>
      <c r="E17" s="15">
        <f>IF(N16&lt;M16,1,0)+IF(M19&lt;N19,1,0)+IF(N22&lt;M22,1,0)+IF(T14&lt;S14,1,0)+IF(S19&lt;T19,1,0)</f>
        <v>1</v>
      </c>
      <c r="F17" s="15">
        <f>VALUE(N16+M19+N22+S14+S19)</f>
        <v>10</v>
      </c>
      <c r="G17" s="15">
        <f>VALUE(M16+N19+M22+T14+T19)</f>
        <v>10</v>
      </c>
      <c r="H17" s="16">
        <f>AVERAGE(F17-G17)</f>
        <v>0</v>
      </c>
      <c r="I17" s="23"/>
      <c r="J17" s="63" t="s">
        <v>72</v>
      </c>
      <c r="K17" s="64"/>
      <c r="L17" s="5"/>
      <c r="M17" s="6"/>
      <c r="O17" s="23"/>
      <c r="P17" s="84" t="s">
        <v>78</v>
      </c>
      <c r="Q17" s="85"/>
      <c r="R17" s="5"/>
      <c r="S17" s="38"/>
      <c r="T17" s="23"/>
      <c r="U17" s="23"/>
    </row>
    <row r="18" spans="1:21" s="23" customFormat="1" ht="14.1" customHeight="1">
      <c r="A18" s="62">
        <v>5</v>
      </c>
      <c r="B18" s="54" t="s">
        <v>45</v>
      </c>
      <c r="C18" s="15">
        <f>COUNT(M15,M18,N24,S14,T20)</f>
        <v>4</v>
      </c>
      <c r="D18" s="15">
        <f>IF(M15&gt;N15,1,0)+IF(M18&gt;N18,1,0)+IF(N24&gt;M24,1,0)+IF(S14&lt;T14,1,0)+IF(T20&gt;S20,1,0)</f>
        <v>1</v>
      </c>
      <c r="E18" s="15">
        <f>C18-D18</f>
        <v>3</v>
      </c>
      <c r="F18" s="15">
        <f>VALUE(M15+M18+N24+T14+T20)</f>
        <v>8</v>
      </c>
      <c r="G18" s="15">
        <f>VALUE(N15+N18+M24+S14+S20)</f>
        <v>12</v>
      </c>
      <c r="H18" s="16">
        <f>AVERAGE(F18-G18)</f>
        <v>-4</v>
      </c>
      <c r="J18" s="2" t="str">
        <f>B18</f>
        <v>PLAYAS SANTA PONSA "B"</v>
      </c>
      <c r="K18" s="14" t="s">
        <v>6</v>
      </c>
      <c r="L18" s="8" t="str">
        <f>B14</f>
        <v>ES CENTRE TyP</v>
      </c>
      <c r="M18" s="4">
        <v>1</v>
      </c>
      <c r="N18" s="4">
        <v>4</v>
      </c>
      <c r="P18" s="2" t="str">
        <f>B15</f>
        <v>SPORTING TC- BENDINAT</v>
      </c>
      <c r="Q18" s="14" t="s">
        <v>6</v>
      </c>
      <c r="R18" s="2" t="str">
        <f>B14</f>
        <v>ES CENTRE TyP</v>
      </c>
      <c r="S18" s="81">
        <v>5</v>
      </c>
      <c r="T18" s="81">
        <v>0</v>
      </c>
    </row>
    <row r="19" spans="1:21" s="23" customFormat="1" ht="14.1" customHeight="1" thickBot="1">
      <c r="A19" s="28"/>
      <c r="B19" s="31" t="s">
        <v>14</v>
      </c>
      <c r="C19" s="18"/>
      <c r="D19" s="18"/>
      <c r="E19" s="18"/>
      <c r="F19" s="18"/>
      <c r="G19" s="18"/>
      <c r="H19" s="19"/>
      <c r="J19" s="2" t="str">
        <f>B17</f>
        <v>MATCH POINT "B"</v>
      </c>
      <c r="K19" s="14" t="s">
        <v>6</v>
      </c>
      <c r="L19" s="8" t="str">
        <f>B15</f>
        <v>SPORTING TC- BENDINAT</v>
      </c>
      <c r="M19" s="4">
        <v>3</v>
      </c>
      <c r="N19" s="4">
        <v>2</v>
      </c>
      <c r="P19" s="2" t="str">
        <f>B17</f>
        <v>MATCH POINT "B"</v>
      </c>
      <c r="Q19" s="14"/>
      <c r="R19" s="33" t="str">
        <f>B19</f>
        <v>DESCANSA</v>
      </c>
      <c r="S19" s="82"/>
      <c r="T19" s="82"/>
    </row>
    <row r="20" spans="1:21" s="23" customFormat="1" ht="14.1" customHeight="1">
      <c r="J20" s="32" t="str">
        <f>B19</f>
        <v>DESCANSA</v>
      </c>
      <c r="K20" s="14"/>
      <c r="L20" s="8" t="str">
        <f>B16</f>
        <v>ACTION TT</v>
      </c>
      <c r="M20" s="82"/>
      <c r="N20" s="82"/>
      <c r="P20" s="2" t="str">
        <f>B16</f>
        <v>ACTION TT</v>
      </c>
      <c r="Q20" s="14" t="s">
        <v>6</v>
      </c>
      <c r="R20" s="8" t="str">
        <f>B18</f>
        <v>PLAYAS SANTA PONSA "B"</v>
      </c>
      <c r="S20" s="81">
        <v>5</v>
      </c>
      <c r="T20" s="81">
        <v>0</v>
      </c>
    </row>
    <row r="21" spans="1:21" s="7" customFormat="1" ht="14.1" customHeight="1">
      <c r="A21" s="23"/>
      <c r="B21" s="23"/>
      <c r="C21" s="23"/>
      <c r="D21" s="23"/>
      <c r="E21" s="23"/>
      <c r="F21" s="23"/>
      <c r="G21" s="23"/>
      <c r="H21" s="23"/>
      <c r="I21" s="23"/>
      <c r="J21" s="63" t="s">
        <v>73</v>
      </c>
      <c r="K21" s="64"/>
      <c r="L21" s="5"/>
      <c r="M21" s="6"/>
      <c r="O21" s="23"/>
      <c r="P21" s="20"/>
      <c r="Q21" s="20"/>
      <c r="R21" s="20"/>
      <c r="S21" s="39"/>
      <c r="T21" s="39"/>
      <c r="U21" s="23"/>
    </row>
    <row r="22" spans="1:21" s="7" customFormat="1" ht="14.1" customHeight="1">
      <c r="A22" s="23"/>
      <c r="B22" s="23"/>
      <c r="C22" s="23"/>
      <c r="D22" s="23"/>
      <c r="E22" s="23"/>
      <c r="F22" s="23"/>
      <c r="G22" s="23"/>
      <c r="H22" s="23"/>
      <c r="I22" s="23"/>
      <c r="J22" s="2" t="str">
        <f>B14</f>
        <v>ES CENTRE TyP</v>
      </c>
      <c r="K22" s="14" t="s">
        <v>6</v>
      </c>
      <c r="L22" s="2" t="str">
        <f>B17</f>
        <v>MATCH POINT "B"</v>
      </c>
      <c r="M22" s="83">
        <v>0</v>
      </c>
      <c r="N22" s="83">
        <v>5</v>
      </c>
      <c r="O22" s="23"/>
      <c r="P22" s="23"/>
      <c r="Q22" s="23"/>
      <c r="R22" s="23"/>
      <c r="S22" s="23"/>
      <c r="T22" s="23"/>
      <c r="U22" s="23"/>
    </row>
    <row r="23" spans="1:21" s="7" customFormat="1" ht="14.1" customHeight="1">
      <c r="A23" s="9"/>
      <c r="B23" s="43"/>
      <c r="C23" s="9"/>
      <c r="D23" s="9"/>
      <c r="E23" s="9"/>
      <c r="F23" s="9"/>
      <c r="G23" s="9"/>
      <c r="H23" s="23"/>
      <c r="I23" s="23"/>
      <c r="J23" s="3" t="str">
        <f>B15</f>
        <v>SPORTING TC- BENDINAT</v>
      </c>
      <c r="K23" s="14" t="s">
        <v>6</v>
      </c>
      <c r="L23" s="2" t="str">
        <f>B16</f>
        <v>ACTION TT</v>
      </c>
      <c r="M23" s="4">
        <v>5</v>
      </c>
      <c r="N23" s="4">
        <v>0</v>
      </c>
      <c r="O23" s="23"/>
      <c r="P23" s="23"/>
      <c r="Q23" s="23"/>
      <c r="R23" s="23"/>
      <c r="S23" s="23"/>
      <c r="T23" s="23"/>
      <c r="U23" s="23"/>
    </row>
    <row r="24" spans="1:21" s="7" customFormat="1" ht="14.1" customHeight="1">
      <c r="A24" s="23"/>
      <c r="B24" s="23"/>
      <c r="C24" s="23"/>
      <c r="D24" s="23"/>
      <c r="E24" s="23"/>
      <c r="F24" s="23"/>
      <c r="G24" s="23"/>
      <c r="H24" s="23"/>
      <c r="I24" s="23"/>
      <c r="J24" s="32" t="str">
        <f>B19</f>
        <v>DESCANSA</v>
      </c>
      <c r="K24" s="14"/>
      <c r="L24" s="8" t="str">
        <f>B18</f>
        <v>PLAYAS SANTA PONSA "B"</v>
      </c>
      <c r="M24" s="82"/>
      <c r="N24" s="82"/>
      <c r="O24" s="23"/>
      <c r="P24" s="23"/>
      <c r="Q24" s="23"/>
      <c r="R24" s="23"/>
      <c r="S24" s="23"/>
      <c r="T24" s="23"/>
      <c r="U24" s="23"/>
    </row>
    <row r="25" spans="1:21" ht="13.5" customHeight="1">
      <c r="A25" s="23"/>
      <c r="B25" s="23"/>
      <c r="C25" s="23"/>
      <c r="D25" s="23"/>
      <c r="E25" s="23"/>
      <c r="F25" s="23"/>
      <c r="G25" s="23"/>
      <c r="H25" s="23"/>
      <c r="I25" s="23"/>
      <c r="J25" s="23"/>
      <c r="K25" s="23"/>
      <c r="L25" s="23"/>
      <c r="M25" s="23"/>
      <c r="N25" s="23"/>
      <c r="O25" s="23"/>
      <c r="P25" s="23"/>
      <c r="Q25" s="23"/>
      <c r="R25" s="23"/>
      <c r="S25" s="23"/>
      <c r="T25" s="23"/>
      <c r="U25" s="9"/>
    </row>
    <row r="26" spans="1:21" ht="13.5" customHeight="1" thickBot="1">
      <c r="A26" s="23"/>
      <c r="B26" s="23"/>
      <c r="C26" s="23"/>
      <c r="D26" s="23"/>
      <c r="E26" s="23"/>
      <c r="F26" s="23"/>
      <c r="G26" s="23"/>
      <c r="H26" s="23"/>
      <c r="I26" s="23"/>
      <c r="J26" s="23"/>
      <c r="K26" s="23"/>
      <c r="L26" s="23"/>
      <c r="M26" s="23"/>
      <c r="N26" s="23"/>
      <c r="O26" s="23"/>
      <c r="P26" s="23"/>
      <c r="Q26" s="23"/>
      <c r="R26" s="23"/>
      <c r="S26" s="23"/>
      <c r="T26" s="23"/>
      <c r="U26" s="9"/>
    </row>
    <row r="27" spans="1:21" s="7" customFormat="1" ht="14.1" customHeight="1" thickBot="1">
      <c r="A27" s="44"/>
      <c r="B27" s="1" t="s">
        <v>8</v>
      </c>
      <c r="C27" s="57" t="s">
        <v>2</v>
      </c>
      <c r="D27" s="58" t="s">
        <v>0</v>
      </c>
      <c r="E27" s="59" t="s">
        <v>1</v>
      </c>
      <c r="F27" s="59" t="s">
        <v>3</v>
      </c>
      <c r="G27" s="60" t="s">
        <v>4</v>
      </c>
      <c r="H27" s="61" t="s">
        <v>5</v>
      </c>
      <c r="I27" s="23"/>
      <c r="J27" s="63" t="s">
        <v>71</v>
      </c>
      <c r="K27" s="64"/>
      <c r="L27" s="5"/>
      <c r="M27" s="38"/>
      <c r="N27" s="23"/>
      <c r="O27" s="23"/>
      <c r="P27" s="84" t="s">
        <v>75</v>
      </c>
      <c r="Q27" s="85"/>
      <c r="R27" s="5"/>
      <c r="S27" s="38"/>
      <c r="T27" s="23"/>
      <c r="U27" s="23"/>
    </row>
    <row r="28" spans="1:21" s="7" customFormat="1" ht="14.1" customHeight="1">
      <c r="A28" s="51">
        <v>1</v>
      </c>
      <c r="B28" s="52" t="s">
        <v>43</v>
      </c>
      <c r="C28" s="11">
        <f>COUNT(M28,N32,M36,T29,T32)</f>
        <v>4</v>
      </c>
      <c r="D28" s="12">
        <f>IF(M28&gt;N28,1,0)+IF(N32&gt;M32,1,0)+IF(M36&gt;N36,1,0)+IF(T29&gt;S29,1,0)+IF(T32&gt;S32,1,0)</f>
        <v>1</v>
      </c>
      <c r="E28" s="12">
        <f>IF(M28&lt;N28,1,0)+IF(N32&lt;M32,1,0)+IF(M36&lt;N36,1,0)+IF(T29&lt;S29,1,0)+IF(T32&lt;S32,1,0)</f>
        <v>3</v>
      </c>
      <c r="F28" s="12">
        <f>SUM(M28+N32+M36+S29+T32)</f>
        <v>2</v>
      </c>
      <c r="G28" s="12">
        <f>VALUE(N28+M32+N36+T29+S32)</f>
        <v>14</v>
      </c>
      <c r="H28" s="13">
        <f>AVERAGE(F28-G28)</f>
        <v>-12</v>
      </c>
      <c r="I28" s="23"/>
      <c r="J28" s="2" t="str">
        <f>B28</f>
        <v>CT MANACOR</v>
      </c>
      <c r="K28" s="14"/>
      <c r="L28" s="34" t="str">
        <f>B33</f>
        <v>DESCANSA</v>
      </c>
      <c r="M28" s="82"/>
      <c r="N28" s="82"/>
      <c r="O28" s="23"/>
      <c r="P28" s="2" t="str">
        <f>B31</f>
        <v>CT ARTÁ</v>
      </c>
      <c r="Q28" s="14" t="s">
        <v>6</v>
      </c>
      <c r="R28" s="2" t="str">
        <f>B32</f>
        <v>TC BINISSALEM</v>
      </c>
      <c r="S28" s="29">
        <v>1</v>
      </c>
      <c r="T28" s="29">
        <v>4</v>
      </c>
      <c r="U28" s="23"/>
    </row>
    <row r="29" spans="1:21" s="7" customFormat="1" ht="14.1" customHeight="1">
      <c r="A29" s="53">
        <v>2</v>
      </c>
      <c r="B29" s="86" t="s">
        <v>38</v>
      </c>
      <c r="C29" s="15">
        <f>COUNT(N29,N33,M37,T30,S32)</f>
        <v>4</v>
      </c>
      <c r="D29" s="15">
        <f>IF(M29&lt;N29,1,0)+IF(N33&gt;M33,1,0)+IF(M37&gt;N37,1,0)+IF(T30&gt;S30,1,0)+IF(S32&gt;T32,1,0)</f>
        <v>4</v>
      </c>
      <c r="E29" s="15">
        <f>IF(M29&gt;N29,1,0)+IF(N33&lt;M33,1,0)+IF(M37&lt;N37,1,0)+IF(T30&lt;S30,1,0)+IF(S32&lt;T32,1,0)</f>
        <v>0</v>
      </c>
      <c r="F29" s="15">
        <f>VALUE(N29+N33+M37+T30+S32)</f>
        <v>14</v>
      </c>
      <c r="G29" s="15">
        <f>VALUE(M29+M33+N37+S30+T32)</f>
        <v>4</v>
      </c>
      <c r="H29" s="16">
        <f>AVERAGE(F29-G29)</f>
        <v>10</v>
      </c>
      <c r="I29" s="23"/>
      <c r="J29" s="2" t="str">
        <f>B32</f>
        <v>TC BINISSALEM</v>
      </c>
      <c r="K29" s="14" t="s">
        <v>6</v>
      </c>
      <c r="L29" s="3" t="str">
        <f>B29</f>
        <v>AD SES PUNTETES</v>
      </c>
      <c r="M29" s="4">
        <v>1</v>
      </c>
      <c r="N29" s="4">
        <v>4</v>
      </c>
      <c r="O29" s="23"/>
      <c r="P29" s="3" t="str">
        <f>B28</f>
        <v>CT MANACOR</v>
      </c>
      <c r="Q29" s="14" t="s">
        <v>6</v>
      </c>
      <c r="R29" s="2" t="str">
        <f>B30</f>
        <v>CT FELANITX</v>
      </c>
      <c r="S29" s="81">
        <v>0</v>
      </c>
      <c r="T29" s="81">
        <v>3</v>
      </c>
      <c r="U29" s="23"/>
    </row>
    <row r="30" spans="1:21" s="7" customFormat="1" ht="14.1" customHeight="1">
      <c r="A30" s="53">
        <v>3</v>
      </c>
      <c r="B30" s="54" t="s">
        <v>24</v>
      </c>
      <c r="C30" s="15">
        <f>COUNT(M30,N34,N37,S29,S34)</f>
        <v>4</v>
      </c>
      <c r="D30" s="15">
        <f>IF(M30&gt;N30,1,0)+IF(N34&gt;M34,1,0)+IF(N37&gt;M37,1,0)+IF(T29&gt;S29,1,0)+IF(S34&gt;T34,1,0)</f>
        <v>2</v>
      </c>
      <c r="E30" s="17">
        <f>IF(M30&lt;N30,1,0)+IF(N34&lt;M34,1,0)+IF(N37&lt;M37,1,0)+IF(T29&lt;S29,1,0)+IF(S34&lt;T34,1,0)</f>
        <v>2</v>
      </c>
      <c r="F30" s="15">
        <f>VALUE(M30+N34+N37+T29+S34)</f>
        <v>9</v>
      </c>
      <c r="G30" s="15">
        <f>VALUE(N30+M34+M37+S29+T34)</f>
        <v>7</v>
      </c>
      <c r="H30" s="16">
        <f>AVERAGE(F30-G30)</f>
        <v>2</v>
      </c>
      <c r="I30" s="23"/>
      <c r="J30" s="2" t="str">
        <f>B30</f>
        <v>CT FELANITX</v>
      </c>
      <c r="K30" s="14" t="s">
        <v>6</v>
      </c>
      <c r="L30" s="3" t="str">
        <f>B31</f>
        <v>CT ARTÁ</v>
      </c>
      <c r="M30" s="4">
        <v>4</v>
      </c>
      <c r="N30" s="4">
        <v>1</v>
      </c>
      <c r="O30" s="23"/>
      <c r="P30" s="32" t="str">
        <f>B33</f>
        <v>DESCANSA</v>
      </c>
      <c r="Q30" s="14"/>
      <c r="R30" s="30" t="str">
        <f>B29</f>
        <v>AD SES PUNTETES</v>
      </c>
      <c r="S30" s="82"/>
      <c r="T30" s="82"/>
      <c r="U30" s="23"/>
    </row>
    <row r="31" spans="1:21" s="7" customFormat="1" ht="14.1" customHeight="1">
      <c r="A31" s="62">
        <v>4</v>
      </c>
      <c r="B31" s="54" t="s">
        <v>46</v>
      </c>
      <c r="C31" s="15">
        <f>COUNT(N30,M33,N36,S28,S33)</f>
        <v>4</v>
      </c>
      <c r="D31" s="15">
        <f>IF(N30&gt;M30,1,0)+IF(M33&gt;N33,1,0)+IF(N36&gt;M36,1,0)+IF(T28&gt;S28,1,0)+IF(S33&gt;T33,1,0)</f>
        <v>2</v>
      </c>
      <c r="E31" s="15">
        <f>IF(N30&lt;M30,1,0)+IF(M33&lt;N33,1,0)+IF(N36&lt;M36,1,0)+IF(T28&lt;S28,1,0)+IF(S33&lt;T33,1,0)</f>
        <v>2</v>
      </c>
      <c r="F31" s="15">
        <f>VALUE(N30+M33+N36+S28+S33)</f>
        <v>8</v>
      </c>
      <c r="G31" s="15">
        <f>VALUE(M30+N33+M36+T28+T33)</f>
        <v>12</v>
      </c>
      <c r="H31" s="16">
        <f>AVERAGE(F31-G31)</f>
        <v>-4</v>
      </c>
      <c r="I31" s="23"/>
      <c r="J31" s="63" t="s">
        <v>72</v>
      </c>
      <c r="K31" s="64"/>
      <c r="L31" s="5"/>
      <c r="M31" s="6"/>
      <c r="O31" s="23"/>
      <c r="P31" s="84" t="s">
        <v>78</v>
      </c>
      <c r="Q31" s="85"/>
      <c r="R31" s="5"/>
      <c r="S31" s="38"/>
      <c r="T31" s="23"/>
      <c r="U31" s="23"/>
    </row>
    <row r="32" spans="1:21" s="23" customFormat="1" ht="14.1" customHeight="1">
      <c r="A32" s="62">
        <v>5</v>
      </c>
      <c r="B32" s="87" t="s">
        <v>47</v>
      </c>
      <c r="C32" s="15">
        <f>COUNT(M29,M32,N38,S28,T34)</f>
        <v>4</v>
      </c>
      <c r="D32" s="15">
        <f>IF(M29&gt;N29,1,0)+IF(M32&gt;N32,1,0)+IF(N38&gt;M38,1,0)+IF(S28&lt;T28,1,0)+IF(T34&gt;S34,1,0)</f>
        <v>3</v>
      </c>
      <c r="E32" s="15">
        <f>C32-D32</f>
        <v>1</v>
      </c>
      <c r="F32" s="15">
        <f>VALUE(M29+M32+N38+T28+T34)</f>
        <v>11</v>
      </c>
      <c r="G32" s="15">
        <f>VALUE(N29+N32+M38+S28+S34)</f>
        <v>7</v>
      </c>
      <c r="H32" s="16">
        <f>AVERAGE(F32-G32)</f>
        <v>4</v>
      </c>
      <c r="J32" s="2" t="str">
        <f>B32</f>
        <v>TC BINISSALEM</v>
      </c>
      <c r="K32" s="14" t="s">
        <v>6</v>
      </c>
      <c r="L32" s="8" t="str">
        <f>B28</f>
        <v>CT MANACOR</v>
      </c>
      <c r="M32" s="4">
        <v>3</v>
      </c>
      <c r="N32" s="4">
        <v>2</v>
      </c>
      <c r="P32" s="2" t="str">
        <f>B29</f>
        <v>AD SES PUNTETES</v>
      </c>
      <c r="Q32" s="14" t="s">
        <v>6</v>
      </c>
      <c r="R32" s="2" t="str">
        <f>B28</f>
        <v>CT MANACOR</v>
      </c>
      <c r="S32" s="29">
        <v>3</v>
      </c>
      <c r="T32" s="29">
        <v>0</v>
      </c>
    </row>
    <row r="33" spans="1:21" s="23" customFormat="1" ht="14.1" customHeight="1" thickBot="1">
      <c r="A33" s="28"/>
      <c r="B33" s="31" t="s">
        <v>14</v>
      </c>
      <c r="C33" s="18"/>
      <c r="D33" s="18"/>
      <c r="E33" s="18"/>
      <c r="F33" s="18"/>
      <c r="G33" s="18"/>
      <c r="H33" s="19"/>
      <c r="J33" s="2" t="str">
        <f>B31</f>
        <v>CT ARTÁ</v>
      </c>
      <c r="K33" s="14" t="s">
        <v>6</v>
      </c>
      <c r="L33" s="8" t="str">
        <f>B29</f>
        <v>AD SES PUNTETES</v>
      </c>
      <c r="M33" s="4">
        <v>1</v>
      </c>
      <c r="N33" s="4">
        <v>4</v>
      </c>
      <c r="P33" s="2" t="str">
        <f>B31</f>
        <v>CT ARTÁ</v>
      </c>
      <c r="Q33" s="14"/>
      <c r="R33" s="33" t="str">
        <f>B33</f>
        <v>DESCANSA</v>
      </c>
      <c r="S33" s="82"/>
      <c r="T33" s="82"/>
    </row>
    <row r="34" spans="1:21" s="23" customFormat="1" ht="14.1" customHeight="1">
      <c r="J34" s="32" t="str">
        <f>B33</f>
        <v>DESCANSA</v>
      </c>
      <c r="K34" s="14"/>
      <c r="L34" s="8" t="str">
        <f>B30</f>
        <v>CT FELANITX</v>
      </c>
      <c r="M34" s="82"/>
      <c r="N34" s="82"/>
      <c r="P34" s="2" t="str">
        <f>B30</f>
        <v>CT FELANITX</v>
      </c>
      <c r="Q34" s="14" t="s">
        <v>6</v>
      </c>
      <c r="R34" s="8" t="str">
        <f>B32</f>
        <v>TC BINISSALEM</v>
      </c>
      <c r="S34" s="81">
        <v>0</v>
      </c>
      <c r="T34" s="81">
        <v>3</v>
      </c>
    </row>
    <row r="35" spans="1:21" s="7" customFormat="1" ht="14.1" customHeight="1">
      <c r="A35" s="23"/>
      <c r="B35" s="23"/>
      <c r="C35" s="23"/>
      <c r="D35" s="23"/>
      <c r="E35" s="23"/>
      <c r="F35" s="23"/>
      <c r="G35" s="23"/>
      <c r="H35" s="23"/>
      <c r="I35" s="23"/>
      <c r="J35" s="63" t="s">
        <v>73</v>
      </c>
      <c r="K35" s="64"/>
      <c r="L35" s="5"/>
      <c r="M35" s="6"/>
      <c r="O35" s="23"/>
      <c r="P35" s="20"/>
      <c r="Q35" s="20"/>
      <c r="R35" s="20"/>
      <c r="S35" s="39"/>
      <c r="T35" s="39"/>
      <c r="U35" s="23"/>
    </row>
    <row r="36" spans="1:21" s="7" customFormat="1" ht="14.1" customHeight="1">
      <c r="A36" s="23"/>
      <c r="B36" s="23"/>
      <c r="C36" s="23"/>
      <c r="D36" s="23"/>
      <c r="E36" s="23"/>
      <c r="F36" s="23"/>
      <c r="G36" s="23"/>
      <c r="H36" s="23"/>
      <c r="I36" s="23"/>
      <c r="J36" s="2" t="str">
        <f>B28</f>
        <v>CT MANACOR</v>
      </c>
      <c r="K36" s="14" t="s">
        <v>6</v>
      </c>
      <c r="L36" s="2" t="str">
        <f>B31</f>
        <v>CT ARTÁ</v>
      </c>
      <c r="M36" s="83">
        <v>0</v>
      </c>
      <c r="N36" s="83">
        <v>5</v>
      </c>
      <c r="O36" s="23"/>
      <c r="P36" s="23"/>
      <c r="Q36" s="23"/>
      <c r="R36" s="23"/>
      <c r="S36" s="23"/>
      <c r="T36" s="23"/>
      <c r="U36" s="23"/>
    </row>
    <row r="37" spans="1:21" s="7" customFormat="1" ht="14.1" customHeight="1">
      <c r="A37" s="9"/>
      <c r="B37" s="43"/>
      <c r="C37" s="9"/>
      <c r="D37" s="9"/>
      <c r="E37" s="9"/>
      <c r="F37" s="9"/>
      <c r="G37" s="9"/>
      <c r="H37" s="23"/>
      <c r="I37" s="23"/>
      <c r="J37" s="3" t="str">
        <f>B29</f>
        <v>AD SES PUNTETES</v>
      </c>
      <c r="K37" s="14" t="s">
        <v>6</v>
      </c>
      <c r="L37" s="2" t="str">
        <f>B30</f>
        <v>CT FELANITX</v>
      </c>
      <c r="M37" s="4">
        <v>3</v>
      </c>
      <c r="N37" s="4">
        <v>2</v>
      </c>
      <c r="O37" s="23"/>
      <c r="P37" s="23"/>
      <c r="Q37" s="23"/>
      <c r="R37" s="23"/>
      <c r="S37" s="23"/>
      <c r="T37" s="23"/>
      <c r="U37" s="23"/>
    </row>
    <row r="38" spans="1:21" s="7" customFormat="1" ht="14.1" customHeight="1">
      <c r="A38" s="23"/>
      <c r="B38" s="23"/>
      <c r="C38" s="23"/>
      <c r="D38" s="23"/>
      <c r="E38" s="23"/>
      <c r="F38" s="23"/>
      <c r="G38" s="23"/>
      <c r="H38" s="23"/>
      <c r="I38" s="23"/>
      <c r="J38" s="32" t="str">
        <f>B33</f>
        <v>DESCANSA</v>
      </c>
      <c r="K38" s="14"/>
      <c r="L38" s="8" t="str">
        <f>B32</f>
        <v>TC BINISSALEM</v>
      </c>
      <c r="M38" s="82"/>
      <c r="N38" s="82"/>
      <c r="O38" s="23"/>
      <c r="P38" s="23"/>
      <c r="Q38" s="23"/>
      <c r="R38" s="23"/>
      <c r="S38" s="23"/>
      <c r="T38" s="23"/>
      <c r="U38" s="23"/>
    </row>
    <row r="39" spans="1:21" s="7" customFormat="1" ht="14.1" customHeight="1">
      <c r="A39" s="23"/>
      <c r="B39" s="23"/>
      <c r="C39" s="23"/>
      <c r="D39" s="23"/>
      <c r="E39" s="23"/>
      <c r="F39" s="23"/>
      <c r="G39" s="23"/>
      <c r="H39" s="23"/>
      <c r="I39" s="23"/>
      <c r="J39" s="71"/>
      <c r="K39" s="20"/>
      <c r="L39" s="20"/>
      <c r="M39" s="39"/>
      <c r="N39" s="39"/>
      <c r="O39" s="23"/>
      <c r="P39" s="23"/>
      <c r="Q39" s="23"/>
      <c r="R39" s="23"/>
      <c r="S39" s="23"/>
      <c r="T39" s="23"/>
      <c r="U39" s="23"/>
    </row>
    <row r="40" spans="1:21" s="7" customFormat="1" ht="14.1" customHeight="1">
      <c r="A40" s="23"/>
      <c r="B40" s="23"/>
      <c r="C40" s="23"/>
      <c r="D40" s="23"/>
      <c r="E40" s="23"/>
      <c r="F40" s="23"/>
      <c r="G40" s="23"/>
      <c r="H40" s="23"/>
      <c r="I40" s="23"/>
      <c r="J40" s="71"/>
      <c r="K40" s="20"/>
      <c r="L40" s="20"/>
      <c r="M40" s="39"/>
      <c r="N40" s="39"/>
      <c r="O40" s="23"/>
      <c r="P40" s="23"/>
      <c r="Q40" s="23"/>
      <c r="R40" s="23"/>
      <c r="S40" s="23"/>
      <c r="T40" s="23"/>
      <c r="U40" s="23"/>
    </row>
    <row r="41" spans="1:21" ht="21" customHeight="1">
      <c r="B41" s="95" t="s">
        <v>34</v>
      </c>
      <c r="C41" s="96" t="s">
        <v>85</v>
      </c>
      <c r="D41" s="97"/>
      <c r="E41" s="97"/>
      <c r="F41" s="97"/>
      <c r="G41" s="97"/>
      <c r="H41" s="94"/>
      <c r="I41" s="94"/>
      <c r="J41" s="117"/>
      <c r="K41" s="117"/>
      <c r="L41" s="117"/>
      <c r="M41" s="117"/>
      <c r="N41" s="117"/>
      <c r="O41" s="117"/>
      <c r="P41" s="117"/>
      <c r="Q41" s="117"/>
      <c r="R41" s="117"/>
      <c r="S41" s="117"/>
      <c r="T41" s="117"/>
      <c r="U41" s="9"/>
    </row>
    <row r="42" spans="1:21" ht="12" customHeight="1">
      <c r="A42" s="9"/>
      <c r="B42" s="94"/>
      <c r="C42" s="94"/>
      <c r="D42" s="94"/>
      <c r="E42" s="94"/>
      <c r="F42" s="94"/>
      <c r="G42" s="94"/>
      <c r="H42" s="94"/>
      <c r="I42" s="94"/>
      <c r="J42" s="117"/>
      <c r="K42" s="117"/>
      <c r="L42" s="117"/>
      <c r="M42" s="117"/>
      <c r="N42" s="117"/>
      <c r="O42" s="117"/>
      <c r="P42" s="117"/>
      <c r="Q42" s="117"/>
      <c r="R42" s="117"/>
      <c r="S42" s="117"/>
      <c r="T42" s="117"/>
    </row>
    <row r="43" spans="1:21" ht="17.25" customHeight="1">
      <c r="A43" s="9"/>
      <c r="B43" s="98" t="s">
        <v>28</v>
      </c>
      <c r="C43" s="94"/>
      <c r="D43" s="94"/>
      <c r="E43" s="94"/>
      <c r="F43" s="94"/>
      <c r="G43" s="94"/>
      <c r="H43" s="94"/>
      <c r="I43" s="94"/>
      <c r="J43" s="117"/>
      <c r="K43" s="117"/>
      <c r="L43" s="117"/>
      <c r="M43" s="117"/>
      <c r="N43" s="117"/>
      <c r="O43" s="117"/>
      <c r="P43" s="117"/>
      <c r="Q43" s="117"/>
      <c r="R43" s="117"/>
      <c r="S43" s="117"/>
      <c r="T43" s="117"/>
    </row>
    <row r="44" spans="1:21" ht="12" customHeight="1">
      <c r="A44" s="9"/>
      <c r="B44" s="99"/>
      <c r="C44" s="94"/>
      <c r="D44" s="94"/>
      <c r="E44" s="94"/>
      <c r="F44" s="94"/>
      <c r="G44" s="94"/>
      <c r="H44" s="94"/>
      <c r="I44" s="94"/>
      <c r="J44" s="94"/>
      <c r="K44" s="94"/>
      <c r="L44" s="94"/>
      <c r="M44" s="94"/>
      <c r="N44" s="94"/>
      <c r="O44" s="94"/>
      <c r="P44" s="94"/>
      <c r="Q44" s="94"/>
      <c r="R44" s="94"/>
      <c r="S44" s="94"/>
      <c r="T44" s="94"/>
      <c r="U44" s="9"/>
    </row>
    <row r="45" spans="1:21" ht="12" customHeight="1">
      <c r="A45" s="9"/>
      <c r="B45" s="100"/>
      <c r="C45" s="94"/>
      <c r="D45" s="94"/>
      <c r="E45" s="94"/>
      <c r="F45" s="94"/>
      <c r="G45" s="94"/>
      <c r="H45" s="94"/>
      <c r="I45" s="94"/>
      <c r="J45" s="94"/>
      <c r="K45" s="94"/>
      <c r="L45" s="94"/>
      <c r="M45" s="94"/>
      <c r="N45" s="94"/>
      <c r="O45" s="94"/>
      <c r="P45" s="94"/>
      <c r="Q45" s="94"/>
      <c r="R45" s="94"/>
      <c r="S45" s="94"/>
      <c r="T45" s="94"/>
      <c r="U45" s="9"/>
    </row>
    <row r="46" spans="1:21" ht="12" customHeight="1">
      <c r="A46" s="9"/>
      <c r="B46" s="100"/>
      <c r="C46" s="109"/>
      <c r="D46" s="116">
        <v>44142</v>
      </c>
      <c r="E46" s="116"/>
      <c r="F46" s="109"/>
      <c r="G46" s="99"/>
      <c r="H46" s="94"/>
      <c r="I46" s="94"/>
      <c r="J46" s="94"/>
      <c r="K46" s="94"/>
      <c r="L46" s="94"/>
      <c r="M46" s="94"/>
      <c r="N46" s="94"/>
      <c r="O46" s="94"/>
      <c r="P46" s="94"/>
      <c r="Q46" s="94"/>
      <c r="R46" s="94"/>
      <c r="S46" s="94"/>
      <c r="T46" s="94"/>
      <c r="U46" s="9"/>
    </row>
    <row r="47" spans="1:21" ht="12" customHeight="1">
      <c r="A47" s="9"/>
      <c r="B47" s="102" t="s">
        <v>47</v>
      </c>
      <c r="C47" s="110"/>
      <c r="D47" s="110"/>
      <c r="E47" s="110"/>
      <c r="F47" s="110"/>
      <c r="G47" s="100"/>
      <c r="H47" s="94"/>
      <c r="I47" s="94"/>
      <c r="J47" s="94"/>
      <c r="K47" s="94"/>
      <c r="L47" s="94"/>
      <c r="M47" s="94"/>
      <c r="N47" s="94"/>
      <c r="O47" s="94"/>
      <c r="P47" s="94"/>
      <c r="Q47" s="94"/>
      <c r="R47" s="94"/>
      <c r="S47" s="94"/>
      <c r="T47" s="94"/>
      <c r="U47" s="9"/>
    </row>
    <row r="48" spans="1:21" ht="12" customHeight="1">
      <c r="A48" s="9"/>
      <c r="B48" s="94"/>
      <c r="C48" s="110"/>
      <c r="D48" s="110"/>
      <c r="E48" s="110"/>
      <c r="F48" s="110"/>
      <c r="G48" s="100"/>
      <c r="H48" s="94"/>
      <c r="I48" s="94"/>
      <c r="J48" s="94"/>
      <c r="K48" s="94"/>
      <c r="L48" s="94"/>
      <c r="M48" s="94"/>
      <c r="N48" s="94"/>
      <c r="O48" s="94"/>
      <c r="P48" s="94"/>
      <c r="Q48" s="94"/>
      <c r="R48" s="94"/>
      <c r="S48" s="94"/>
      <c r="T48" s="94"/>
      <c r="U48" s="9"/>
    </row>
    <row r="49" spans="1:21" ht="12" customHeight="1">
      <c r="A49" s="9"/>
      <c r="B49" s="94"/>
      <c r="C49" s="110"/>
      <c r="D49" s="110"/>
      <c r="E49" s="110"/>
      <c r="F49" s="110"/>
      <c r="G49" s="100"/>
      <c r="H49" s="94"/>
      <c r="I49" s="94"/>
      <c r="J49" s="104"/>
      <c r="K49" s="94"/>
      <c r="L49" s="94"/>
      <c r="M49" s="94"/>
      <c r="N49" s="94"/>
      <c r="O49" s="94"/>
      <c r="P49" s="94"/>
      <c r="Q49" s="94"/>
      <c r="R49" s="94"/>
      <c r="S49" s="94"/>
      <c r="T49" s="94"/>
      <c r="U49" s="9"/>
    </row>
    <row r="50" spans="1:21" ht="12" customHeight="1">
      <c r="A50" s="9"/>
      <c r="B50" s="94"/>
      <c r="C50" s="110"/>
      <c r="D50" s="110"/>
      <c r="E50" s="110"/>
      <c r="F50" s="110"/>
      <c r="G50" s="100"/>
      <c r="H50" s="105"/>
      <c r="I50" s="109"/>
      <c r="J50" s="111">
        <v>44143</v>
      </c>
      <c r="K50" s="94"/>
      <c r="L50" s="94"/>
      <c r="M50" s="94"/>
      <c r="N50" s="94"/>
      <c r="O50" s="94"/>
      <c r="P50" s="94"/>
      <c r="Q50" s="94"/>
      <c r="R50" s="94"/>
      <c r="S50" s="94"/>
      <c r="T50" s="94"/>
      <c r="U50" s="9"/>
    </row>
    <row r="51" spans="1:21" ht="12" customHeight="1">
      <c r="A51" s="9"/>
      <c r="B51" s="104" t="s">
        <v>44</v>
      </c>
      <c r="C51" s="110"/>
      <c r="D51" s="110"/>
      <c r="E51" s="110"/>
      <c r="F51" s="110"/>
      <c r="G51" s="100"/>
      <c r="H51" s="94"/>
      <c r="I51" s="94"/>
      <c r="J51" s="94"/>
      <c r="K51" s="94"/>
      <c r="L51" s="94"/>
      <c r="M51" s="94"/>
      <c r="N51" s="94"/>
      <c r="O51" s="94"/>
      <c r="P51" s="94"/>
      <c r="Q51" s="94"/>
      <c r="R51" s="94"/>
      <c r="S51" s="94"/>
      <c r="T51" s="94"/>
      <c r="U51" s="9"/>
    </row>
    <row r="52" spans="1:21" ht="12" customHeight="1">
      <c r="A52" s="9"/>
      <c r="B52" s="99"/>
      <c r="C52" s="110"/>
      <c r="D52" s="110"/>
      <c r="E52" s="110"/>
      <c r="F52" s="110"/>
      <c r="G52" s="100"/>
      <c r="H52" s="94"/>
      <c r="I52" s="94"/>
      <c r="J52" s="94"/>
      <c r="K52" s="94"/>
      <c r="L52" s="94"/>
      <c r="M52" s="94"/>
      <c r="N52" s="94"/>
      <c r="O52" s="94"/>
      <c r="P52" s="94"/>
      <c r="Q52" s="94"/>
      <c r="R52" s="94"/>
      <c r="S52" s="94"/>
      <c r="T52" s="94"/>
      <c r="U52" s="9"/>
    </row>
    <row r="53" spans="1:21" ht="12" customHeight="1">
      <c r="A53" s="9"/>
      <c r="B53" s="100"/>
      <c r="C53" s="104"/>
      <c r="D53" s="104"/>
      <c r="E53" s="104"/>
      <c r="F53" s="104"/>
      <c r="G53" s="102"/>
      <c r="H53" s="94"/>
      <c r="I53" s="94"/>
      <c r="J53" s="94"/>
      <c r="K53" s="94"/>
      <c r="L53" s="94"/>
      <c r="M53" s="94"/>
      <c r="N53" s="94"/>
      <c r="O53" s="94"/>
      <c r="P53" s="94"/>
      <c r="Q53" s="94"/>
      <c r="R53" s="94"/>
      <c r="S53" s="94"/>
      <c r="T53" s="94"/>
      <c r="U53" s="9"/>
    </row>
    <row r="54" spans="1:21" ht="12" customHeight="1">
      <c r="A54" s="9"/>
      <c r="B54" s="100"/>
      <c r="C54" s="94"/>
      <c r="D54" s="116">
        <v>44142</v>
      </c>
      <c r="E54" s="116"/>
      <c r="F54" s="94"/>
      <c r="G54" s="94"/>
      <c r="H54" s="94"/>
      <c r="I54" s="94"/>
      <c r="J54" s="94"/>
      <c r="K54" s="94"/>
      <c r="L54" s="94"/>
      <c r="M54" s="94"/>
      <c r="N54" s="94"/>
      <c r="O54" s="94"/>
      <c r="P54" s="94"/>
      <c r="Q54" s="94"/>
      <c r="R54" s="94"/>
      <c r="S54" s="94"/>
      <c r="T54" s="94"/>
      <c r="U54" s="9"/>
    </row>
    <row r="55" spans="1:21" ht="12" customHeight="1">
      <c r="A55" s="9"/>
      <c r="B55" s="108" t="s">
        <v>38</v>
      </c>
      <c r="C55" s="94"/>
      <c r="D55" s="94"/>
      <c r="E55" s="94"/>
      <c r="F55" s="94"/>
      <c r="G55" s="94"/>
      <c r="H55" s="94"/>
      <c r="I55" s="94"/>
      <c r="J55" s="94"/>
      <c r="K55" s="94"/>
      <c r="L55" s="94"/>
      <c r="M55" s="94"/>
      <c r="N55" s="94"/>
      <c r="O55" s="94"/>
      <c r="P55" s="94"/>
      <c r="Q55" s="94"/>
      <c r="R55" s="94"/>
      <c r="S55" s="94"/>
      <c r="T55" s="94"/>
      <c r="U55" s="9"/>
    </row>
    <row r="56" spans="1:21">
      <c r="A56" s="9"/>
      <c r="B56" s="94"/>
      <c r="C56" s="94"/>
      <c r="D56" s="94"/>
      <c r="E56" s="94"/>
      <c r="F56" s="94"/>
      <c r="G56" s="94"/>
      <c r="H56" s="94"/>
      <c r="I56" s="94"/>
      <c r="J56" s="112"/>
      <c r="K56" s="112"/>
      <c r="L56" s="112"/>
      <c r="M56" s="112"/>
      <c r="N56" s="112"/>
      <c r="O56" s="112"/>
      <c r="P56" s="112"/>
      <c r="Q56" s="112"/>
      <c r="R56" s="112"/>
      <c r="S56" s="112"/>
      <c r="T56" s="112"/>
      <c r="U56" s="9"/>
    </row>
  </sheetData>
  <mergeCells count="3">
    <mergeCell ref="J41:T43"/>
    <mergeCell ref="D46:E46"/>
    <mergeCell ref="D54:E54"/>
  </mergeCells>
  <printOptions horizontalCentered="1"/>
  <pageMargins left="3.937007874015748E-2" right="3.937007874015748E-2" top="0.19685039370078741" bottom="0.19685039370078741" header="0.31496062992125984" footer="0.31496062992125984"/>
  <pageSetup paperSize="9" scale="77" orientation="landscape" horizontalDpi="4294967293"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60"/>
  <sheetViews>
    <sheetView zoomScaleNormal="100" workbookViewId="0">
      <selection activeCell="B13" sqref="B13"/>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7.14062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17</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57</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4"/>
      <c r="R8" s="94"/>
      <c r="S8" s="9"/>
      <c r="T8" s="9"/>
      <c r="U8" s="9"/>
    </row>
    <row r="9" spans="1:21" ht="12.95" customHeight="1">
      <c r="A9" s="9"/>
      <c r="B9" s="92" t="s">
        <v>20</v>
      </c>
      <c r="C9" s="93"/>
      <c r="D9" s="93"/>
      <c r="E9" s="93"/>
      <c r="F9" s="93"/>
      <c r="G9" s="93"/>
      <c r="H9" s="93"/>
      <c r="I9" s="93"/>
      <c r="J9" s="93"/>
      <c r="K9" s="93"/>
      <c r="L9" s="93"/>
      <c r="M9" s="94"/>
      <c r="N9" s="94"/>
      <c r="O9" s="94"/>
      <c r="P9" s="94"/>
      <c r="Q9" s="94"/>
      <c r="R9" s="94"/>
      <c r="S9" s="9"/>
      <c r="T9" s="9"/>
      <c r="U9" s="9"/>
    </row>
    <row r="10" spans="1:21" ht="12.95" customHeight="1">
      <c r="A10" s="9"/>
      <c r="B10" s="92" t="s">
        <v>21</v>
      </c>
      <c r="C10" s="93"/>
      <c r="D10" s="93"/>
      <c r="E10" s="93"/>
      <c r="F10" s="93"/>
      <c r="G10" s="93"/>
      <c r="H10" s="93"/>
      <c r="I10" s="93"/>
      <c r="J10" s="93"/>
      <c r="K10" s="93"/>
      <c r="L10" s="93"/>
      <c r="M10" s="94"/>
      <c r="N10" s="94"/>
      <c r="O10" s="94"/>
      <c r="P10" s="94"/>
      <c r="Q10" s="94"/>
      <c r="R10" s="94"/>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57" t="s">
        <v>2</v>
      </c>
      <c r="D12" s="58" t="s">
        <v>0</v>
      </c>
      <c r="E12" s="59" t="s">
        <v>1</v>
      </c>
      <c r="F12" s="59" t="s">
        <v>3</v>
      </c>
      <c r="G12" s="60" t="s">
        <v>4</v>
      </c>
      <c r="H12" s="61" t="s">
        <v>5</v>
      </c>
      <c r="I12" s="23"/>
      <c r="J12" s="63" t="s">
        <v>70</v>
      </c>
      <c r="K12" s="64"/>
      <c r="L12" s="5"/>
      <c r="M12" s="38"/>
      <c r="N12" s="23"/>
      <c r="O12" s="23"/>
      <c r="P12" s="84" t="s">
        <v>77</v>
      </c>
      <c r="Q12" s="85"/>
      <c r="R12" s="5"/>
      <c r="S12" s="38"/>
      <c r="T12" s="23"/>
      <c r="U12" s="23"/>
    </row>
    <row r="13" spans="1:21" s="7" customFormat="1" ht="14.1" customHeight="1">
      <c r="A13" s="51">
        <v>1</v>
      </c>
      <c r="B13" s="89" t="s">
        <v>39</v>
      </c>
      <c r="C13" s="11">
        <f>COUNT(M13,N16,S13)</f>
        <v>3</v>
      </c>
      <c r="D13" s="12">
        <f>IF(M13&gt;N13,1,0)+IF(N16&gt;M16,1,0)+IF(S13&gt;T13,1,0)</f>
        <v>3</v>
      </c>
      <c r="E13" s="12">
        <f>IF(M13&lt;N13,1,0)+IF(N16&lt;M16,1,0)+IF(S13&lt;T13,1,0)</f>
        <v>0</v>
      </c>
      <c r="F13" s="12">
        <f>VALUE(M13+N16+S13)</f>
        <v>12</v>
      </c>
      <c r="G13" s="12">
        <f>VALUE(N13+M16+T13)</f>
        <v>3</v>
      </c>
      <c r="H13" s="13">
        <f>AVERAGE(F13-G13)</f>
        <v>9</v>
      </c>
      <c r="I13" s="47"/>
      <c r="J13" s="2" t="str">
        <f>B13</f>
        <v>ES CENTRE TyP "A"</v>
      </c>
      <c r="K13" s="14" t="s">
        <v>6</v>
      </c>
      <c r="L13" s="3" t="str">
        <f>B16</f>
        <v>SOMETIMES TC "B"</v>
      </c>
      <c r="M13" s="4">
        <v>4</v>
      </c>
      <c r="N13" s="4">
        <v>1</v>
      </c>
      <c r="O13" s="23"/>
      <c r="P13" s="2" t="str">
        <f>B13</f>
        <v>ES CENTRE TyP "A"</v>
      </c>
      <c r="Q13" s="14" t="s">
        <v>6</v>
      </c>
      <c r="R13" s="30" t="str">
        <f>B14</f>
        <v>TC BINISSALEM "A"</v>
      </c>
      <c r="S13" s="29">
        <v>4</v>
      </c>
      <c r="T13" s="29">
        <v>1</v>
      </c>
      <c r="U13" s="23"/>
    </row>
    <row r="14" spans="1:21" s="7" customFormat="1" ht="14.1" customHeight="1">
      <c r="A14" s="53">
        <v>2</v>
      </c>
      <c r="B14" s="54" t="s">
        <v>49</v>
      </c>
      <c r="C14" s="15">
        <f>COUNT(M14,N17,T13)</f>
        <v>3</v>
      </c>
      <c r="D14" s="15">
        <f>IF(M14&gt;N14,1,0)+IF(N17&gt;M17,1,0)+IF(T13&gt;S13,1,0)</f>
        <v>2</v>
      </c>
      <c r="E14" s="15">
        <f>IF(M14&lt;N14,1,0)+IF(N17&lt;M17,1,0)+IF(T13&lt;S13,1,0)</f>
        <v>1</v>
      </c>
      <c r="F14" s="15">
        <f>VALUE(M14+N17+T13)</f>
        <v>9</v>
      </c>
      <c r="G14" s="15">
        <f>VALUE(N14+M17+S13)</f>
        <v>6</v>
      </c>
      <c r="H14" s="16">
        <f>AVERAGE(F14-G14)</f>
        <v>3</v>
      </c>
      <c r="I14" s="47"/>
      <c r="J14" s="2" t="str">
        <f>B14</f>
        <v>TC BINISSALEM "A"</v>
      </c>
      <c r="K14" s="14" t="s">
        <v>6</v>
      </c>
      <c r="L14" s="3" t="str">
        <f>B15</f>
        <v>CT PORTO CRISTO</v>
      </c>
      <c r="M14" s="4">
        <v>3</v>
      </c>
      <c r="N14" s="4">
        <v>2</v>
      </c>
      <c r="O14" s="23"/>
      <c r="P14" s="3" t="str">
        <f>B15</f>
        <v>CT PORTO CRISTO</v>
      </c>
      <c r="Q14" s="14" t="s">
        <v>6</v>
      </c>
      <c r="R14" s="30" t="str">
        <f>B16</f>
        <v>SOMETIMES TC "B"</v>
      </c>
      <c r="S14" s="29">
        <v>4</v>
      </c>
      <c r="T14" s="29">
        <v>1</v>
      </c>
      <c r="U14" s="23"/>
    </row>
    <row r="15" spans="1:21" s="7" customFormat="1" ht="14.1" customHeight="1">
      <c r="A15" s="53">
        <v>3</v>
      </c>
      <c r="B15" s="54" t="s">
        <v>15</v>
      </c>
      <c r="C15" s="15">
        <f>COUNT(N14,M16,S14)</f>
        <v>3</v>
      </c>
      <c r="D15" s="21">
        <f>IF(M16&gt;N16,1,0)+IF(N14&gt;M14,1,0)+IF(S14&gt;T14,1,0)</f>
        <v>1</v>
      </c>
      <c r="E15" s="21">
        <f>IF(M16&lt;N16,1,0)+IF(N14&lt;M14,1,0)+IF(S14&lt;T14,1,0)</f>
        <v>2</v>
      </c>
      <c r="F15" s="21">
        <f>VALUE(N14+M16+S14)</f>
        <v>7</v>
      </c>
      <c r="G15" s="21">
        <f>VALUE(M14+N16+T14)</f>
        <v>8</v>
      </c>
      <c r="H15" s="22">
        <f>AVERAGE(F15-G15)</f>
        <v>-1</v>
      </c>
      <c r="I15" s="23"/>
      <c r="J15" s="84" t="s">
        <v>76</v>
      </c>
      <c r="K15" s="85"/>
      <c r="L15" s="5"/>
      <c r="M15" s="38"/>
      <c r="N15" s="23"/>
      <c r="O15" s="23"/>
      <c r="P15" s="23"/>
      <c r="Q15" s="23"/>
      <c r="R15" s="23"/>
      <c r="S15" s="23"/>
      <c r="T15" s="23"/>
      <c r="U15" s="23"/>
    </row>
    <row r="16" spans="1:21" s="7" customFormat="1" ht="14.1" customHeight="1" thickBot="1">
      <c r="A16" s="55">
        <v>4</v>
      </c>
      <c r="B16" s="56" t="s">
        <v>31</v>
      </c>
      <c r="C16" s="18">
        <f>COUNT(N13,M17,T14)</f>
        <v>3</v>
      </c>
      <c r="D16" s="18">
        <f>IF(N13&gt;M13,1,0)+IF(M17&gt;N17,1,0)+IF(T14&gt;S14,1,0)</f>
        <v>0</v>
      </c>
      <c r="E16" s="18">
        <f>IF(N13&lt;M13,1,0)+IF(M17&lt;N17,1,0)+IF(T14&lt;S14,1,0)</f>
        <v>3</v>
      </c>
      <c r="F16" s="18">
        <f>VALUE(N13+M17+T14)</f>
        <v>2</v>
      </c>
      <c r="G16" s="18">
        <f>VALUE(M13+N17+S14)</f>
        <v>13</v>
      </c>
      <c r="H16" s="19">
        <f>AVERAGE(F16-G16)</f>
        <v>-11</v>
      </c>
      <c r="I16" s="23"/>
      <c r="J16" s="2" t="str">
        <f>B15</f>
        <v>CT PORTO CRISTO</v>
      </c>
      <c r="K16" s="14" t="s">
        <v>6</v>
      </c>
      <c r="L16" s="8" t="str">
        <f>B13</f>
        <v>ES CENTRE TyP "A"</v>
      </c>
      <c r="M16" s="29">
        <v>1</v>
      </c>
      <c r="N16" s="29">
        <v>4</v>
      </c>
      <c r="O16" s="23"/>
      <c r="P16" s="23"/>
      <c r="Q16" s="23"/>
      <c r="R16" s="23"/>
      <c r="S16" s="23"/>
      <c r="T16" s="23"/>
      <c r="U16" s="23"/>
    </row>
    <row r="17" spans="1:21" s="7" customFormat="1" ht="14.1" customHeight="1">
      <c r="A17" s="23"/>
      <c r="B17" s="23"/>
      <c r="C17" s="23"/>
      <c r="D17" s="23"/>
      <c r="E17" s="23"/>
      <c r="F17" s="23"/>
      <c r="G17" s="23"/>
      <c r="H17" s="23"/>
      <c r="I17" s="23"/>
      <c r="J17" s="2" t="str">
        <f>B16</f>
        <v>SOMETIMES TC "B"</v>
      </c>
      <c r="K17" s="14" t="s">
        <v>6</v>
      </c>
      <c r="L17" s="8" t="str">
        <f>B14</f>
        <v>TC BINISSALEM "A"</v>
      </c>
      <c r="M17" s="29">
        <v>0</v>
      </c>
      <c r="N17" s="29">
        <v>5</v>
      </c>
      <c r="O17" s="23"/>
      <c r="P17" s="23"/>
      <c r="Q17" s="23"/>
      <c r="R17" s="23"/>
      <c r="S17" s="23"/>
      <c r="T17" s="23"/>
      <c r="U17" s="23"/>
    </row>
    <row r="18" spans="1:21" s="50" customFormat="1" ht="14.1" customHeight="1">
      <c r="A18" s="46"/>
      <c r="B18" s="49"/>
      <c r="C18" s="45"/>
      <c r="D18" s="45"/>
      <c r="E18" s="45"/>
      <c r="F18" s="45"/>
      <c r="G18" s="45"/>
      <c r="H18" s="45"/>
      <c r="J18" s="20"/>
      <c r="K18" s="20"/>
      <c r="L18" s="20"/>
      <c r="M18" s="39"/>
      <c r="N18" s="39"/>
      <c r="O18" s="23"/>
      <c r="P18" s="20"/>
      <c r="Q18" s="20"/>
      <c r="R18" s="20"/>
      <c r="S18" s="39"/>
      <c r="T18" s="39"/>
    </row>
    <row r="19" spans="1:21" s="50" customFormat="1" ht="14.1" customHeight="1" thickBot="1">
      <c r="A19" s="44"/>
      <c r="B19" s="72"/>
      <c r="C19" s="73"/>
      <c r="D19" s="73"/>
      <c r="E19" s="74"/>
      <c r="F19" s="74"/>
      <c r="G19" s="74"/>
      <c r="H19" s="74"/>
      <c r="J19" s="5"/>
      <c r="K19" s="5"/>
      <c r="L19" s="5"/>
      <c r="M19" s="68"/>
      <c r="P19" s="5"/>
      <c r="Q19" s="5"/>
      <c r="R19" s="5"/>
      <c r="S19" s="68"/>
    </row>
    <row r="20" spans="1:21" s="7" customFormat="1" ht="14.1" customHeight="1" thickBot="1">
      <c r="A20" s="10"/>
      <c r="B20" s="1" t="s">
        <v>8</v>
      </c>
      <c r="C20" s="57" t="s">
        <v>2</v>
      </c>
      <c r="D20" s="58" t="s">
        <v>0</v>
      </c>
      <c r="E20" s="59" t="s">
        <v>1</v>
      </c>
      <c r="F20" s="59" t="s">
        <v>3</v>
      </c>
      <c r="G20" s="60" t="s">
        <v>4</v>
      </c>
      <c r="H20" s="61" t="s">
        <v>5</v>
      </c>
      <c r="I20" s="23"/>
      <c r="J20" s="63" t="s">
        <v>70</v>
      </c>
      <c r="K20" s="64"/>
      <c r="L20" s="5"/>
      <c r="M20" s="38"/>
      <c r="N20" s="23"/>
      <c r="O20" s="23"/>
      <c r="P20" s="84" t="s">
        <v>77</v>
      </c>
      <c r="Q20" s="85"/>
      <c r="R20" s="5"/>
      <c r="S20" s="38"/>
      <c r="T20" s="23"/>
      <c r="U20" s="23"/>
    </row>
    <row r="21" spans="1:21" s="7" customFormat="1" ht="14.1" customHeight="1">
      <c r="A21" s="51">
        <v>1</v>
      </c>
      <c r="B21" s="52" t="s">
        <v>74</v>
      </c>
      <c r="C21" s="11">
        <f>COUNT(M21,N24,S21)</f>
        <v>3</v>
      </c>
      <c r="D21" s="12">
        <f>IF(M21&gt;N21,1,0)+IF(N24&gt;M24,1,0)+IF(S21&gt;T21,1,0)</f>
        <v>2</v>
      </c>
      <c r="E21" s="12">
        <f>IF(M21&lt;N21,1,0)+IF(N24&lt;M24,1,0)+IF(S21&lt;T21,1,0)</f>
        <v>1</v>
      </c>
      <c r="F21" s="12">
        <f>VALUE(M21+N24+S21)</f>
        <v>11</v>
      </c>
      <c r="G21" s="12">
        <f>VALUE(N21+M24+T21)</f>
        <v>4</v>
      </c>
      <c r="H21" s="13">
        <f>AVERAGE(F21-G21)</f>
        <v>7</v>
      </c>
      <c r="I21" s="47"/>
      <c r="J21" s="2" t="str">
        <f>B21</f>
        <v>SOMETIMES TC "A"</v>
      </c>
      <c r="K21" s="14" t="s">
        <v>6</v>
      </c>
      <c r="L21" s="3" t="str">
        <f>B24</f>
        <v>TC BINISSALEM "B"</v>
      </c>
      <c r="M21" s="4">
        <v>5</v>
      </c>
      <c r="N21" s="4">
        <v>0</v>
      </c>
      <c r="O21" s="23"/>
      <c r="P21" s="2" t="str">
        <f>B21</f>
        <v>SOMETIMES TC "A"</v>
      </c>
      <c r="Q21" s="14" t="s">
        <v>6</v>
      </c>
      <c r="R21" s="30" t="str">
        <f>B22</f>
        <v>EU MOLL TC</v>
      </c>
      <c r="S21" s="29">
        <v>2</v>
      </c>
      <c r="T21" s="29">
        <v>3</v>
      </c>
      <c r="U21" s="23"/>
    </row>
    <row r="22" spans="1:21" s="7" customFormat="1" ht="14.1" customHeight="1">
      <c r="A22" s="53">
        <v>2</v>
      </c>
      <c r="B22" s="86" t="s">
        <v>29</v>
      </c>
      <c r="C22" s="15">
        <f>COUNT(M22,N25,T21)</f>
        <v>3</v>
      </c>
      <c r="D22" s="15">
        <f>IF(M22&gt;N22,1,0)+IF(N25&gt;M25,1,0)+IF(T21&gt;S21,1,0)</f>
        <v>3</v>
      </c>
      <c r="E22" s="15">
        <f>IF(M22&lt;N22,1,0)+IF(N25&lt;M25,1,0)+IF(T21&lt;S21,1,0)</f>
        <v>0</v>
      </c>
      <c r="F22" s="15">
        <f>VALUE(M22+N25+T21)</f>
        <v>12</v>
      </c>
      <c r="G22" s="15">
        <f>VALUE(N22+M25+S21)</f>
        <v>3</v>
      </c>
      <c r="H22" s="16">
        <f>AVERAGE(F22-G22)</f>
        <v>9</v>
      </c>
      <c r="I22" s="47"/>
      <c r="J22" s="2" t="str">
        <f>B22</f>
        <v>EU MOLL TC</v>
      </c>
      <c r="K22" s="14" t="s">
        <v>6</v>
      </c>
      <c r="L22" s="3" t="str">
        <f>B23</f>
        <v>TM PALMATENIS</v>
      </c>
      <c r="M22" s="4">
        <v>4</v>
      </c>
      <c r="N22" s="4">
        <v>1</v>
      </c>
      <c r="O22" s="23"/>
      <c r="P22" s="3" t="str">
        <f>B23</f>
        <v>TM PALMATENIS</v>
      </c>
      <c r="Q22" s="14" t="s">
        <v>6</v>
      </c>
      <c r="R22" s="30" t="str">
        <f>B24</f>
        <v>TC BINISSALEM "B"</v>
      </c>
      <c r="S22" s="29">
        <v>3</v>
      </c>
      <c r="T22" s="29">
        <v>2</v>
      </c>
      <c r="U22" s="23"/>
    </row>
    <row r="23" spans="1:21" s="7" customFormat="1" ht="14.1" customHeight="1">
      <c r="A23" s="53">
        <v>3</v>
      </c>
      <c r="B23" s="54" t="s">
        <v>26</v>
      </c>
      <c r="C23" s="15">
        <f>COUNT(N22,M24,S22)</f>
        <v>3</v>
      </c>
      <c r="D23" s="21">
        <f>IF(M24&gt;N24,1,0)+IF(N22&gt;M22,1,0)+IF(S22&gt;T22,1,0)</f>
        <v>1</v>
      </c>
      <c r="E23" s="21">
        <f>IF(M24&lt;N24,1,0)+IF(N22&lt;M22,1,0)+IF(S22&lt;T22,1,0)</f>
        <v>2</v>
      </c>
      <c r="F23" s="21">
        <f>VALUE(N22+M24+S22)</f>
        <v>5</v>
      </c>
      <c r="G23" s="21">
        <f>VALUE(M22+N24+T22)</f>
        <v>10</v>
      </c>
      <c r="H23" s="22">
        <f>AVERAGE(F23-G23)</f>
        <v>-5</v>
      </c>
      <c r="I23" s="23"/>
      <c r="J23" s="84" t="s">
        <v>76</v>
      </c>
      <c r="K23" s="85"/>
      <c r="L23" s="5"/>
      <c r="M23" s="38"/>
      <c r="N23" s="23"/>
      <c r="O23" s="23"/>
      <c r="P23" s="23"/>
      <c r="Q23" s="23"/>
      <c r="R23" s="23"/>
      <c r="S23" s="23"/>
      <c r="T23" s="23"/>
      <c r="U23" s="23"/>
    </row>
    <row r="24" spans="1:21" s="7" customFormat="1" ht="14.1" customHeight="1" thickBot="1">
      <c r="A24" s="55">
        <v>4</v>
      </c>
      <c r="B24" s="56" t="s">
        <v>50</v>
      </c>
      <c r="C24" s="18">
        <f>COUNT(N21,M25,T22)</f>
        <v>3</v>
      </c>
      <c r="D24" s="18">
        <f>IF(N21&gt;M21,1,0)+IF(M25&gt;N25,1,0)+IF(T22&gt;S22,1,0)</f>
        <v>0</v>
      </c>
      <c r="E24" s="18">
        <f>IF(N21&lt;M21,1,0)+IF(M25&lt;N25,1,0)+IF(T22&lt;S22,1,0)</f>
        <v>3</v>
      </c>
      <c r="F24" s="18">
        <f>VALUE(N21+M25+T22)</f>
        <v>2</v>
      </c>
      <c r="G24" s="18">
        <f>VALUE(M21+N25+S22)</f>
        <v>13</v>
      </c>
      <c r="H24" s="19">
        <f>AVERAGE(F24-G24)</f>
        <v>-11</v>
      </c>
      <c r="I24" s="23"/>
      <c r="J24" s="2" t="str">
        <f>B23</f>
        <v>TM PALMATENIS</v>
      </c>
      <c r="K24" s="14" t="s">
        <v>6</v>
      </c>
      <c r="L24" s="8" t="str">
        <f>B21</f>
        <v>SOMETIMES TC "A"</v>
      </c>
      <c r="M24" s="29">
        <v>1</v>
      </c>
      <c r="N24" s="29">
        <v>4</v>
      </c>
      <c r="O24" s="23"/>
      <c r="P24" s="23"/>
      <c r="Q24" s="23"/>
      <c r="R24" s="23"/>
      <c r="S24" s="23"/>
      <c r="T24" s="23"/>
      <c r="U24" s="23"/>
    </row>
    <row r="25" spans="1:21" s="7" customFormat="1" ht="14.1" customHeight="1">
      <c r="A25" s="23"/>
      <c r="B25" s="23"/>
      <c r="C25" s="23"/>
      <c r="D25" s="23"/>
      <c r="E25" s="23"/>
      <c r="F25" s="23"/>
      <c r="G25" s="23"/>
      <c r="H25" s="23"/>
      <c r="I25" s="23"/>
      <c r="J25" s="2" t="str">
        <f>B24</f>
        <v>TC BINISSALEM "B"</v>
      </c>
      <c r="K25" s="14" t="s">
        <v>6</v>
      </c>
      <c r="L25" s="8" t="str">
        <f>B22</f>
        <v>EU MOLL TC</v>
      </c>
      <c r="M25" s="29">
        <v>0</v>
      </c>
      <c r="N25" s="29">
        <v>5</v>
      </c>
      <c r="O25" s="23"/>
      <c r="P25" s="23"/>
      <c r="Q25" s="23"/>
      <c r="R25" s="23"/>
      <c r="S25" s="23"/>
      <c r="T25" s="23"/>
      <c r="U25" s="23"/>
    </row>
    <row r="26" spans="1:21" s="50" customFormat="1" ht="14.1" customHeight="1">
      <c r="J26" s="71"/>
      <c r="K26" s="20"/>
      <c r="L26" s="20"/>
      <c r="M26" s="39"/>
      <c r="N26" s="39"/>
      <c r="P26" s="20"/>
      <c r="Q26" s="20"/>
      <c r="R26" s="20"/>
      <c r="S26" s="39"/>
      <c r="T26" s="39"/>
    </row>
    <row r="27" spans="1:21" s="50" customFormat="1" ht="14.1" customHeight="1" thickBot="1">
      <c r="J27" s="5"/>
      <c r="K27" s="5"/>
      <c r="L27" s="5"/>
      <c r="M27" s="68"/>
      <c r="P27" s="20"/>
      <c r="Q27" s="20"/>
      <c r="R27" s="20"/>
      <c r="S27" s="39"/>
      <c r="T27" s="39"/>
    </row>
    <row r="28" spans="1:21" s="7" customFormat="1" ht="14.1" customHeight="1" thickBot="1">
      <c r="A28" s="10"/>
      <c r="B28" s="1" t="s">
        <v>9</v>
      </c>
      <c r="C28" s="57" t="s">
        <v>2</v>
      </c>
      <c r="D28" s="58" t="s">
        <v>0</v>
      </c>
      <c r="E28" s="59" t="s">
        <v>1</v>
      </c>
      <c r="F28" s="59" t="s">
        <v>3</v>
      </c>
      <c r="G28" s="60" t="s">
        <v>4</v>
      </c>
      <c r="H28" s="61" t="s">
        <v>5</v>
      </c>
      <c r="I28" s="23"/>
      <c r="J28" s="63" t="s">
        <v>70</v>
      </c>
      <c r="K28" s="64"/>
      <c r="L28" s="5"/>
      <c r="M28" s="38"/>
      <c r="N28" s="23"/>
      <c r="O28" s="23"/>
      <c r="P28" s="84" t="s">
        <v>77</v>
      </c>
      <c r="Q28" s="85"/>
      <c r="R28" s="5"/>
      <c r="S28" s="38"/>
      <c r="T28" s="23"/>
      <c r="U28" s="23"/>
    </row>
    <row r="29" spans="1:21" s="7" customFormat="1" ht="14.1" customHeight="1">
      <c r="A29" s="51">
        <v>1</v>
      </c>
      <c r="B29" s="52" t="s">
        <v>16</v>
      </c>
      <c r="C29" s="11">
        <f>COUNT(M29,N32,S29)</f>
        <v>3</v>
      </c>
      <c r="D29" s="12">
        <f>IF(M29&gt;N29,1,0)+IF(N32&gt;M32,1,0)+IF(S29&gt;T29,1,0)</f>
        <v>0</v>
      </c>
      <c r="E29" s="12">
        <f>IF(M29&lt;N29,1,0)+IF(N32&lt;M32,1,0)+IF(S29&lt;T29,1,0)</f>
        <v>3</v>
      </c>
      <c r="F29" s="12">
        <f>VALUE(M29+N32+S29)</f>
        <v>2</v>
      </c>
      <c r="G29" s="12">
        <f>VALUE(N29+M32+T29)</f>
        <v>13</v>
      </c>
      <c r="H29" s="13">
        <f>AVERAGE(F29-G29)</f>
        <v>-11</v>
      </c>
      <c r="I29" s="47"/>
      <c r="J29" s="2" t="str">
        <f>B29</f>
        <v>CT LA PURISIMA</v>
      </c>
      <c r="K29" s="14" t="s">
        <v>6</v>
      </c>
      <c r="L29" s="3" t="str">
        <f>B32</f>
        <v>CT FELANITX</v>
      </c>
      <c r="M29" s="4">
        <v>2</v>
      </c>
      <c r="N29" s="4">
        <v>3</v>
      </c>
      <c r="O29" s="23"/>
      <c r="P29" s="2" t="str">
        <f>B29</f>
        <v>CT LA PURISIMA</v>
      </c>
      <c r="Q29" s="14" t="s">
        <v>6</v>
      </c>
      <c r="R29" s="30" t="str">
        <f>B30</f>
        <v>DELTA TC</v>
      </c>
      <c r="S29" s="81">
        <v>0</v>
      </c>
      <c r="T29" s="81">
        <v>5</v>
      </c>
      <c r="U29" s="23"/>
    </row>
    <row r="30" spans="1:21" s="7" customFormat="1" ht="14.1" customHeight="1">
      <c r="A30" s="53">
        <v>2</v>
      </c>
      <c r="B30" s="54" t="s">
        <v>30</v>
      </c>
      <c r="C30" s="15">
        <f>COUNT(M30,N33,T29)</f>
        <v>3</v>
      </c>
      <c r="D30" s="15">
        <f>IF(M30&gt;N30,1,0)+IF(N33&gt;M33,1,0)+IF(T29&gt;S29,1,0)</f>
        <v>2</v>
      </c>
      <c r="E30" s="15">
        <f>IF(M30&lt;N30,1,0)+IF(N33&lt;M33,1,0)+IF(T29&lt;S29,1,0)</f>
        <v>1</v>
      </c>
      <c r="F30" s="15">
        <f>VALUE(M30+N33+T29)</f>
        <v>12</v>
      </c>
      <c r="G30" s="15">
        <f>VALUE(N30+M33+S29)</f>
        <v>3</v>
      </c>
      <c r="H30" s="16">
        <f>AVERAGE(F30-G30)</f>
        <v>9</v>
      </c>
      <c r="I30" s="47"/>
      <c r="J30" s="2" t="str">
        <f>B30</f>
        <v>DELTA TC</v>
      </c>
      <c r="K30" s="14" t="s">
        <v>6</v>
      </c>
      <c r="L30" s="3" t="str">
        <f>B31</f>
        <v>CT ARTÁ</v>
      </c>
      <c r="M30" s="4">
        <v>2</v>
      </c>
      <c r="N30" s="4">
        <v>3</v>
      </c>
      <c r="O30" s="23"/>
      <c r="P30" s="3" t="str">
        <f>B31</f>
        <v>CT ARTÁ</v>
      </c>
      <c r="Q30" s="14" t="s">
        <v>6</v>
      </c>
      <c r="R30" s="30" t="str">
        <f>B32</f>
        <v>CT FELANITX</v>
      </c>
      <c r="S30" s="29">
        <v>4</v>
      </c>
      <c r="T30" s="29">
        <v>1</v>
      </c>
      <c r="U30" s="23"/>
    </row>
    <row r="31" spans="1:21" s="7" customFormat="1" ht="14.1" customHeight="1">
      <c r="A31" s="53">
        <v>3</v>
      </c>
      <c r="B31" s="86" t="s">
        <v>46</v>
      </c>
      <c r="C31" s="15">
        <f>COUNT(N30,M32,S30)</f>
        <v>3</v>
      </c>
      <c r="D31" s="21">
        <f>IF(M32&gt;N32,1,0)+IF(N30&gt;M30,1,0)+IF(S30&gt;T30,1,0)</f>
        <v>3</v>
      </c>
      <c r="E31" s="21">
        <f>IF(M32&lt;N32,1,0)+IF(N30&lt;M30,1,0)+IF(S30&lt;T30,1,0)</f>
        <v>0</v>
      </c>
      <c r="F31" s="21">
        <f>VALUE(N30+M32+S30)</f>
        <v>12</v>
      </c>
      <c r="G31" s="21">
        <f>VALUE(M30+N32+T30)</f>
        <v>3</v>
      </c>
      <c r="H31" s="22">
        <f>AVERAGE(F31-G31)</f>
        <v>9</v>
      </c>
      <c r="I31" s="23"/>
      <c r="J31" s="84" t="s">
        <v>76</v>
      </c>
      <c r="K31" s="85"/>
      <c r="L31" s="5"/>
      <c r="M31" s="38"/>
      <c r="N31" s="23"/>
      <c r="O31" s="23"/>
      <c r="P31" s="23"/>
      <c r="Q31" s="23"/>
      <c r="R31" s="23"/>
      <c r="S31" s="23"/>
      <c r="T31" s="23"/>
      <c r="U31" s="23"/>
    </row>
    <row r="32" spans="1:21" s="7" customFormat="1" ht="14.1" customHeight="1" thickBot="1">
      <c r="A32" s="55">
        <v>4</v>
      </c>
      <c r="B32" s="56" t="s">
        <v>24</v>
      </c>
      <c r="C32" s="18">
        <f>COUNT(N29,M33,T30)</f>
        <v>3</v>
      </c>
      <c r="D32" s="18">
        <f>IF(N29&gt;M29,1,0)+IF(M33&gt;N33,1,0)+IF(T30&gt;S30,1,0)</f>
        <v>1</v>
      </c>
      <c r="E32" s="18">
        <f>IF(N29&lt;M29,1,0)+IF(M33&lt;N33,1,0)+IF(T30&lt;S30,1,0)</f>
        <v>2</v>
      </c>
      <c r="F32" s="18">
        <f>VALUE(N29+M33+T30)</f>
        <v>4</v>
      </c>
      <c r="G32" s="18">
        <f>VALUE(M29+N33+S30)</f>
        <v>11</v>
      </c>
      <c r="H32" s="19">
        <f>AVERAGE(F32-G32)</f>
        <v>-7</v>
      </c>
      <c r="I32" s="23"/>
      <c r="J32" s="2" t="str">
        <f>B31</f>
        <v>CT ARTÁ</v>
      </c>
      <c r="K32" s="14" t="s">
        <v>6</v>
      </c>
      <c r="L32" s="8" t="str">
        <f>B29</f>
        <v>CT LA PURISIMA</v>
      </c>
      <c r="M32" s="29">
        <v>5</v>
      </c>
      <c r="N32" s="29">
        <v>0</v>
      </c>
      <c r="O32" s="23"/>
      <c r="P32" s="23"/>
      <c r="Q32" s="23"/>
      <c r="R32" s="23"/>
      <c r="S32" s="23"/>
      <c r="T32" s="23"/>
      <c r="U32" s="23"/>
    </row>
    <row r="33" spans="1:21" s="7" customFormat="1" ht="14.1" customHeight="1">
      <c r="A33" s="23"/>
      <c r="B33" s="23"/>
      <c r="C33" s="23"/>
      <c r="D33" s="23"/>
      <c r="E33" s="23"/>
      <c r="F33" s="23"/>
      <c r="G33" s="23"/>
      <c r="H33" s="23"/>
      <c r="I33" s="23"/>
      <c r="J33" s="2" t="str">
        <f>B32</f>
        <v>CT FELANITX</v>
      </c>
      <c r="K33" s="14" t="s">
        <v>6</v>
      </c>
      <c r="L33" s="8" t="str">
        <f>B30</f>
        <v>DELTA TC</v>
      </c>
      <c r="M33" s="81">
        <v>0</v>
      </c>
      <c r="N33" s="81">
        <v>5</v>
      </c>
      <c r="O33" s="23"/>
      <c r="P33" s="23"/>
      <c r="Q33" s="23"/>
      <c r="R33" s="23"/>
      <c r="S33" s="23"/>
      <c r="T33" s="23"/>
      <c r="U33" s="23"/>
    </row>
    <row r="34" spans="1:21" s="42" customFormat="1" ht="14.1" customHeight="1">
      <c r="A34" s="46"/>
      <c r="B34" s="49"/>
      <c r="C34" s="45"/>
      <c r="D34" s="45"/>
      <c r="E34" s="45"/>
      <c r="F34" s="45"/>
      <c r="G34" s="45"/>
      <c r="H34" s="45"/>
      <c r="I34" s="50"/>
      <c r="J34" s="20"/>
      <c r="K34" s="20"/>
      <c r="L34" s="20"/>
      <c r="M34" s="39"/>
      <c r="N34" s="39"/>
      <c r="O34" s="50"/>
      <c r="P34" s="20"/>
      <c r="Q34" s="20"/>
      <c r="R34" s="20"/>
      <c r="S34" s="39"/>
      <c r="T34" s="39"/>
    </row>
    <row r="35" spans="1:21" s="42" customFormat="1" ht="14.1" customHeight="1" thickBot="1">
      <c r="A35" s="46"/>
      <c r="B35" s="49"/>
      <c r="C35" s="45"/>
      <c r="D35" s="45"/>
      <c r="E35" s="45"/>
      <c r="F35" s="45"/>
      <c r="G35" s="45"/>
      <c r="H35" s="45"/>
      <c r="I35" s="50"/>
      <c r="J35" s="20"/>
      <c r="K35" s="20"/>
      <c r="L35" s="20"/>
      <c r="M35" s="39"/>
      <c r="N35" s="39"/>
      <c r="O35" s="50"/>
      <c r="P35" s="71"/>
      <c r="Q35" s="20"/>
      <c r="R35" s="20"/>
      <c r="S35" s="39"/>
      <c r="T35" s="39"/>
    </row>
    <row r="36" spans="1:21" s="7" customFormat="1" ht="14.1" customHeight="1" thickBot="1">
      <c r="A36" s="10"/>
      <c r="B36" s="1" t="s">
        <v>48</v>
      </c>
      <c r="C36" s="57" t="s">
        <v>2</v>
      </c>
      <c r="D36" s="58" t="s">
        <v>0</v>
      </c>
      <c r="E36" s="59" t="s">
        <v>1</v>
      </c>
      <c r="F36" s="59" t="s">
        <v>3</v>
      </c>
      <c r="G36" s="60" t="s">
        <v>4</v>
      </c>
      <c r="H36" s="61" t="s">
        <v>5</v>
      </c>
      <c r="I36" s="23"/>
      <c r="J36" s="63" t="s">
        <v>70</v>
      </c>
      <c r="K36" s="64"/>
      <c r="L36" s="5"/>
      <c r="M36" s="38"/>
      <c r="N36" s="23"/>
      <c r="O36" s="23"/>
      <c r="P36" s="84" t="s">
        <v>77</v>
      </c>
      <c r="Q36" s="85"/>
      <c r="R36" s="5"/>
      <c r="S36" s="38"/>
      <c r="T36" s="23"/>
      <c r="U36" s="23"/>
    </row>
    <row r="37" spans="1:21" s="7" customFormat="1" ht="14.1" customHeight="1">
      <c r="A37" s="51">
        <v>1</v>
      </c>
      <c r="B37" s="52" t="s">
        <v>43</v>
      </c>
      <c r="C37" s="11">
        <f>COUNT(M37,N40,S37)</f>
        <v>3</v>
      </c>
      <c r="D37" s="12">
        <f>IF(M37&gt;N37,1,0)+IF(N40&gt;M40,1,0)+IF(S37&gt;T37,1,0)</f>
        <v>0</v>
      </c>
      <c r="E37" s="12">
        <f>IF(M37&lt;N37,1,0)+IF(N40&lt;M40,1,0)+IF(S37&lt;T37,1,0)</f>
        <v>3</v>
      </c>
      <c r="F37" s="12">
        <f>VALUE(M37+N40+S37)</f>
        <v>0</v>
      </c>
      <c r="G37" s="12">
        <f>VALUE(N37+M40+T37)</f>
        <v>15</v>
      </c>
      <c r="H37" s="13">
        <f>AVERAGE(F37-G37)</f>
        <v>-15</v>
      </c>
      <c r="I37" s="47"/>
      <c r="J37" s="2" t="str">
        <f>B37</f>
        <v>CT MANACOR</v>
      </c>
      <c r="K37" s="14" t="s">
        <v>6</v>
      </c>
      <c r="L37" s="3" t="str">
        <f>B40</f>
        <v>ES CENTRE TyP "B"</v>
      </c>
      <c r="M37" s="83">
        <v>0</v>
      </c>
      <c r="N37" s="83">
        <v>5</v>
      </c>
      <c r="O37" s="23"/>
      <c r="P37" s="2" t="str">
        <f>B37</f>
        <v>CT MANACOR</v>
      </c>
      <c r="Q37" s="14" t="s">
        <v>6</v>
      </c>
      <c r="R37" s="30" t="str">
        <f>B38</f>
        <v>ACTION TT</v>
      </c>
      <c r="S37" s="81">
        <v>0</v>
      </c>
      <c r="T37" s="81">
        <v>5</v>
      </c>
      <c r="U37" s="23"/>
    </row>
    <row r="38" spans="1:21" s="7" customFormat="1" ht="14.1" customHeight="1">
      <c r="A38" s="53">
        <v>2</v>
      </c>
      <c r="B38" s="86" t="s">
        <v>41</v>
      </c>
      <c r="C38" s="15">
        <f>COUNT(M38,N41,T37)</f>
        <v>3</v>
      </c>
      <c r="D38" s="15">
        <f>IF(M38&gt;N38,1,0)+IF(N41&gt;M41,1,0)+IF(T37&gt;S37,1,0)</f>
        <v>3</v>
      </c>
      <c r="E38" s="15">
        <f>IF(M38&lt;N38,1,0)+IF(N41&lt;M41,1,0)+IF(T37&lt;S37,1,0)</f>
        <v>0</v>
      </c>
      <c r="F38" s="15">
        <f>VALUE(M38+N41+T37)</f>
        <v>15</v>
      </c>
      <c r="G38" s="15">
        <f>VALUE(N38+M41+S37)</f>
        <v>0</v>
      </c>
      <c r="H38" s="16">
        <f>AVERAGE(F38-G38)</f>
        <v>15</v>
      </c>
      <c r="I38" s="47"/>
      <c r="J38" s="2" t="str">
        <f>B38</f>
        <v>ACTION TT</v>
      </c>
      <c r="K38" s="14" t="s">
        <v>6</v>
      </c>
      <c r="L38" s="3" t="str">
        <f>B39</f>
        <v>SANTA MARIA TC</v>
      </c>
      <c r="M38" s="4">
        <v>5</v>
      </c>
      <c r="N38" s="4">
        <v>0</v>
      </c>
      <c r="O38" s="23"/>
      <c r="P38" s="3" t="str">
        <f>B39</f>
        <v>SANTA MARIA TC</v>
      </c>
      <c r="Q38" s="14" t="s">
        <v>6</v>
      </c>
      <c r="R38" s="30" t="str">
        <f>B40</f>
        <v>ES CENTRE TyP "B"</v>
      </c>
      <c r="S38" s="81">
        <v>0</v>
      </c>
      <c r="T38" s="81">
        <v>5</v>
      </c>
      <c r="U38" s="23"/>
    </row>
    <row r="39" spans="1:21" s="7" customFormat="1" ht="14.1" customHeight="1">
      <c r="A39" s="53">
        <v>3</v>
      </c>
      <c r="B39" s="54" t="s">
        <v>13</v>
      </c>
      <c r="C39" s="15">
        <f>COUNT(N38,M40,S38)</f>
        <v>3</v>
      </c>
      <c r="D39" s="21">
        <f>IF(M40&gt;N40,1,0)+IF(N38&gt;M38,1,0)+IF(S38&gt;T38,1,0)</f>
        <v>1</v>
      </c>
      <c r="E39" s="21">
        <f>IF(M40&lt;N40,1,0)+IF(N38&lt;M38,1,0)+IF(S38&lt;T38,1,0)</f>
        <v>2</v>
      </c>
      <c r="F39" s="21">
        <f>VALUE(N38+M40+S38)</f>
        <v>5</v>
      </c>
      <c r="G39" s="21">
        <f>VALUE(M38+N40+T38)</f>
        <v>10</v>
      </c>
      <c r="H39" s="22">
        <f>AVERAGE(F39-G39)</f>
        <v>-5</v>
      </c>
      <c r="I39" s="23"/>
      <c r="J39" s="84" t="s">
        <v>76</v>
      </c>
      <c r="K39" s="85"/>
      <c r="L39" s="5"/>
      <c r="M39" s="38"/>
      <c r="N39" s="23"/>
      <c r="O39" s="23"/>
      <c r="P39" s="23"/>
      <c r="Q39" s="23"/>
      <c r="R39" s="23"/>
      <c r="S39" s="23"/>
      <c r="T39" s="23"/>
      <c r="U39" s="23"/>
    </row>
    <row r="40" spans="1:21" s="7" customFormat="1" ht="14.1" customHeight="1" thickBot="1">
      <c r="A40" s="55">
        <v>4</v>
      </c>
      <c r="B40" s="56" t="s">
        <v>51</v>
      </c>
      <c r="C40" s="18">
        <f>COUNT(N37,M41,T38)</f>
        <v>3</v>
      </c>
      <c r="D40" s="18">
        <f>IF(N37&gt;M37,1,0)+IF(M41&gt;N41,1,0)+IF(T38&gt;S38,1,0)</f>
        <v>2</v>
      </c>
      <c r="E40" s="18">
        <f>IF(N37&lt;M37,1,0)+IF(M41&lt;N41,1,0)+IF(T38&lt;S38,1,0)</f>
        <v>1</v>
      </c>
      <c r="F40" s="18">
        <f>VALUE(N37+M41+T38)</f>
        <v>10</v>
      </c>
      <c r="G40" s="18">
        <f>VALUE(M37+N41+S38)</f>
        <v>5</v>
      </c>
      <c r="H40" s="19">
        <f>AVERAGE(F40-G40)</f>
        <v>5</v>
      </c>
      <c r="I40" s="23"/>
      <c r="J40" s="2" t="str">
        <f>B39</f>
        <v>SANTA MARIA TC</v>
      </c>
      <c r="K40" s="14" t="s">
        <v>6</v>
      </c>
      <c r="L40" s="8" t="str">
        <f>B37</f>
        <v>CT MANACOR</v>
      </c>
      <c r="M40" s="81">
        <v>5</v>
      </c>
      <c r="N40" s="81">
        <v>0</v>
      </c>
      <c r="O40" s="23"/>
      <c r="P40" s="23"/>
      <c r="Q40" s="23"/>
      <c r="R40" s="23"/>
      <c r="S40" s="23"/>
      <c r="T40" s="23"/>
      <c r="U40" s="23"/>
    </row>
    <row r="41" spans="1:21" s="7" customFormat="1" ht="14.1" customHeight="1">
      <c r="A41" s="23"/>
      <c r="B41" s="23"/>
      <c r="C41" s="23"/>
      <c r="D41" s="23"/>
      <c r="E41" s="23"/>
      <c r="F41" s="23"/>
      <c r="G41" s="23"/>
      <c r="H41" s="23"/>
      <c r="I41" s="23"/>
      <c r="J41" s="2" t="str">
        <f>B40</f>
        <v>ES CENTRE TyP "B"</v>
      </c>
      <c r="K41" s="14" t="s">
        <v>6</v>
      </c>
      <c r="L41" s="8" t="str">
        <f>B38</f>
        <v>ACTION TT</v>
      </c>
      <c r="M41" s="29">
        <v>0</v>
      </c>
      <c r="N41" s="29">
        <v>5</v>
      </c>
      <c r="O41" s="23"/>
      <c r="P41" s="23"/>
      <c r="Q41" s="23"/>
      <c r="R41" s="23"/>
      <c r="S41" s="23"/>
      <c r="T41" s="23"/>
      <c r="U41" s="23"/>
    </row>
    <row r="42" spans="1:21" s="42" customFormat="1" ht="14.1" customHeight="1">
      <c r="B42" s="75"/>
      <c r="H42" s="50"/>
      <c r="I42" s="50"/>
      <c r="J42" s="20"/>
      <c r="K42" s="20"/>
      <c r="L42" s="20"/>
      <c r="M42" s="39"/>
      <c r="N42" s="39"/>
      <c r="O42" s="50"/>
      <c r="P42" s="50"/>
      <c r="Q42" s="50"/>
      <c r="R42" s="50"/>
      <c r="S42" s="50"/>
      <c r="T42" s="50"/>
    </row>
    <row r="43" spans="1:21" s="42" customFormat="1" ht="14.1" customHeight="1">
      <c r="A43" s="50"/>
      <c r="B43" s="50"/>
      <c r="C43" s="50"/>
      <c r="D43" s="50"/>
      <c r="E43" s="50"/>
      <c r="F43" s="50"/>
      <c r="G43" s="50"/>
      <c r="H43" s="50"/>
      <c r="I43" s="50"/>
      <c r="J43" s="71"/>
      <c r="K43" s="20"/>
      <c r="L43" s="20"/>
      <c r="M43" s="39"/>
      <c r="N43" s="39"/>
      <c r="O43" s="50"/>
      <c r="P43" s="50"/>
      <c r="Q43" s="50"/>
      <c r="R43" s="50"/>
      <c r="S43" s="50"/>
      <c r="T43" s="50"/>
    </row>
    <row r="44" spans="1:21" s="50" customFormat="1" ht="12.95" customHeight="1">
      <c r="A44" s="46"/>
      <c r="B44" s="49"/>
      <c r="C44" s="45"/>
      <c r="D44" s="45"/>
      <c r="E44" s="45"/>
      <c r="F44" s="45"/>
      <c r="G44" s="45"/>
      <c r="H44" s="45"/>
      <c r="J44" s="20"/>
      <c r="K44" s="20"/>
      <c r="L44" s="20"/>
      <c r="M44" s="39"/>
      <c r="N44" s="39"/>
      <c r="P44" s="20"/>
      <c r="Q44" s="20"/>
      <c r="R44" s="48"/>
      <c r="S44" s="39"/>
      <c r="T44" s="39"/>
    </row>
    <row r="45" spans="1:21" ht="21" customHeight="1">
      <c r="B45" s="95" t="s">
        <v>34</v>
      </c>
      <c r="C45" s="96" t="s">
        <v>85</v>
      </c>
      <c r="D45" s="97"/>
      <c r="E45" s="97"/>
      <c r="F45" s="97"/>
      <c r="G45" s="97"/>
      <c r="H45" s="94"/>
      <c r="I45" s="94"/>
      <c r="J45" s="117"/>
      <c r="K45" s="117"/>
      <c r="L45" s="117"/>
      <c r="M45" s="117"/>
      <c r="N45" s="117"/>
      <c r="O45" s="117"/>
      <c r="P45" s="117"/>
      <c r="Q45" s="117"/>
      <c r="R45" s="117"/>
      <c r="S45" s="117"/>
      <c r="T45" s="117"/>
      <c r="U45" s="9"/>
    </row>
    <row r="46" spans="1:21" ht="12" customHeight="1">
      <c r="A46" s="9"/>
      <c r="B46" s="94"/>
      <c r="C46" s="94"/>
      <c r="D46" s="94"/>
      <c r="E46" s="94"/>
      <c r="F46" s="94"/>
      <c r="G46" s="94"/>
      <c r="H46" s="94"/>
      <c r="I46" s="94"/>
      <c r="J46" s="117"/>
      <c r="K46" s="117"/>
      <c r="L46" s="117"/>
      <c r="M46" s="117"/>
      <c r="N46" s="117"/>
      <c r="O46" s="117"/>
      <c r="P46" s="117"/>
      <c r="Q46" s="117"/>
      <c r="R46" s="117"/>
      <c r="S46" s="117"/>
      <c r="T46" s="117"/>
    </row>
    <row r="47" spans="1:21" ht="12" customHeight="1">
      <c r="A47" s="9"/>
      <c r="B47" s="98" t="s">
        <v>39</v>
      </c>
      <c r="C47" s="94"/>
      <c r="D47" s="94"/>
      <c r="E47" s="94"/>
      <c r="F47" s="94"/>
      <c r="G47" s="94"/>
      <c r="H47" s="94"/>
      <c r="I47" s="94"/>
      <c r="J47" s="117"/>
      <c r="K47" s="117"/>
      <c r="L47" s="117"/>
      <c r="M47" s="117"/>
      <c r="N47" s="117"/>
      <c r="O47" s="117"/>
      <c r="P47" s="117"/>
      <c r="Q47" s="117"/>
      <c r="R47" s="117"/>
      <c r="S47" s="117"/>
      <c r="T47" s="117"/>
    </row>
    <row r="48" spans="1:21" ht="12" customHeight="1">
      <c r="A48" s="9"/>
      <c r="B48" s="99"/>
      <c r="C48" s="94"/>
      <c r="D48" s="94"/>
      <c r="E48" s="94"/>
      <c r="F48" s="94"/>
      <c r="G48" s="94"/>
      <c r="H48" s="94"/>
      <c r="I48" s="94"/>
      <c r="J48" s="94"/>
      <c r="K48" s="94"/>
      <c r="L48" s="94"/>
      <c r="M48" s="94"/>
      <c r="N48" s="94"/>
      <c r="O48" s="94"/>
      <c r="P48" s="94"/>
      <c r="Q48" s="94"/>
      <c r="R48" s="94"/>
      <c r="S48" s="94"/>
      <c r="T48" s="94"/>
      <c r="U48" s="9"/>
    </row>
    <row r="49" spans="1:21" ht="12" customHeight="1">
      <c r="A49" s="9"/>
      <c r="B49" s="100"/>
      <c r="C49" s="94"/>
      <c r="D49" s="94"/>
      <c r="E49" s="94"/>
      <c r="F49" s="94"/>
      <c r="G49" s="94"/>
      <c r="H49" s="94"/>
      <c r="I49" s="94"/>
      <c r="J49" s="94"/>
      <c r="K49" s="94"/>
      <c r="L49" s="94"/>
      <c r="M49" s="94"/>
      <c r="N49" s="94"/>
      <c r="O49" s="94"/>
      <c r="P49" s="94"/>
      <c r="Q49" s="94"/>
      <c r="R49" s="94"/>
      <c r="S49" s="94"/>
      <c r="T49" s="94"/>
      <c r="U49" s="9"/>
    </row>
    <row r="50" spans="1:21" ht="12" customHeight="1">
      <c r="A50" s="9"/>
      <c r="B50" s="100"/>
      <c r="C50" s="109"/>
      <c r="D50" s="116">
        <v>44142</v>
      </c>
      <c r="E50" s="116"/>
      <c r="F50" s="109"/>
      <c r="G50" s="99"/>
      <c r="H50" s="94"/>
      <c r="I50" s="94"/>
      <c r="J50" s="94"/>
      <c r="K50" s="94"/>
      <c r="L50" s="94"/>
      <c r="M50" s="94"/>
      <c r="N50" s="94"/>
      <c r="O50" s="94"/>
      <c r="P50" s="94"/>
      <c r="Q50" s="94"/>
      <c r="R50" s="94"/>
      <c r="S50" s="94"/>
      <c r="T50" s="94"/>
      <c r="U50" s="9"/>
    </row>
    <row r="51" spans="1:21" ht="12" customHeight="1">
      <c r="A51" s="9"/>
      <c r="B51" s="102" t="s">
        <v>82</v>
      </c>
      <c r="C51" s="110"/>
      <c r="D51" s="110"/>
      <c r="E51" s="110"/>
      <c r="F51" s="110"/>
      <c r="G51" s="100"/>
      <c r="H51" s="94"/>
      <c r="I51" s="94"/>
      <c r="J51" s="94"/>
      <c r="K51" s="94"/>
      <c r="L51" s="94"/>
      <c r="M51" s="94"/>
      <c r="N51" s="94"/>
      <c r="O51" s="94"/>
      <c r="P51" s="94"/>
      <c r="Q51" s="94"/>
      <c r="R51" s="94"/>
      <c r="S51" s="94"/>
      <c r="T51" s="94"/>
      <c r="U51" s="9"/>
    </row>
    <row r="52" spans="1:21" ht="12" customHeight="1">
      <c r="A52" s="9"/>
      <c r="B52" s="94"/>
      <c r="C52" s="110"/>
      <c r="D52" s="110"/>
      <c r="E52" s="110"/>
      <c r="F52" s="110"/>
      <c r="G52" s="100"/>
      <c r="H52" s="94"/>
      <c r="I52" s="94"/>
      <c r="J52" s="94"/>
      <c r="K52" s="94"/>
      <c r="L52" s="94"/>
      <c r="M52" s="94"/>
      <c r="N52" s="94"/>
      <c r="O52" s="94"/>
      <c r="P52" s="94"/>
      <c r="Q52" s="94"/>
      <c r="R52" s="94"/>
      <c r="S52" s="94"/>
      <c r="T52" s="94"/>
      <c r="U52" s="9"/>
    </row>
    <row r="53" spans="1:21" ht="12" customHeight="1">
      <c r="A53" s="9"/>
      <c r="B53" s="94"/>
      <c r="C53" s="110"/>
      <c r="D53" s="110"/>
      <c r="E53" s="110"/>
      <c r="F53" s="110"/>
      <c r="G53" s="100"/>
      <c r="H53" s="94"/>
      <c r="I53" s="94"/>
      <c r="J53" s="104"/>
      <c r="K53" s="94"/>
      <c r="L53" s="94"/>
      <c r="M53" s="94"/>
      <c r="N53" s="94"/>
      <c r="O53" s="94"/>
      <c r="P53" s="94"/>
      <c r="Q53" s="94"/>
      <c r="R53" s="94"/>
      <c r="S53" s="94"/>
      <c r="T53" s="94"/>
      <c r="U53" s="9"/>
    </row>
    <row r="54" spans="1:21" ht="12" customHeight="1">
      <c r="A54" s="9"/>
      <c r="B54" s="94"/>
      <c r="C54" s="110"/>
      <c r="D54" s="110"/>
      <c r="E54" s="110"/>
      <c r="F54" s="110"/>
      <c r="G54" s="100"/>
      <c r="H54" s="105"/>
      <c r="I54" s="109"/>
      <c r="J54" s="111">
        <v>44143</v>
      </c>
      <c r="K54" s="94"/>
      <c r="L54" s="94"/>
      <c r="M54" s="94"/>
      <c r="N54" s="94"/>
      <c r="O54" s="94"/>
      <c r="P54" s="94"/>
      <c r="Q54" s="94"/>
      <c r="R54" s="94"/>
      <c r="S54" s="94"/>
      <c r="T54" s="94"/>
      <c r="U54" s="9"/>
    </row>
    <row r="55" spans="1:21" ht="12" customHeight="1">
      <c r="A55" s="9"/>
      <c r="B55" s="104" t="s">
        <v>41</v>
      </c>
      <c r="C55" s="110"/>
      <c r="D55" s="110"/>
      <c r="E55" s="110"/>
      <c r="F55" s="110"/>
      <c r="G55" s="100"/>
      <c r="H55" s="94"/>
      <c r="I55" s="94"/>
      <c r="J55" s="94"/>
      <c r="K55" s="94"/>
      <c r="L55" s="94"/>
      <c r="M55" s="94"/>
      <c r="N55" s="94"/>
      <c r="O55" s="94"/>
      <c r="P55" s="94"/>
      <c r="Q55" s="94"/>
      <c r="R55" s="94"/>
      <c r="S55" s="94"/>
      <c r="T55" s="94"/>
      <c r="U55" s="9"/>
    </row>
    <row r="56" spans="1:21" ht="12" customHeight="1">
      <c r="A56" s="9"/>
      <c r="B56" s="99"/>
      <c r="C56" s="110"/>
      <c r="D56" s="110"/>
      <c r="E56" s="110"/>
      <c r="F56" s="110"/>
      <c r="G56" s="100"/>
      <c r="H56" s="94"/>
      <c r="I56" s="94"/>
      <c r="J56" s="94"/>
      <c r="K56" s="94"/>
      <c r="L56" s="94"/>
      <c r="M56" s="94"/>
      <c r="N56" s="94"/>
      <c r="O56" s="94"/>
      <c r="P56" s="94"/>
      <c r="Q56" s="94"/>
      <c r="R56" s="94"/>
      <c r="S56" s="94"/>
      <c r="T56" s="94"/>
      <c r="U56" s="9"/>
    </row>
    <row r="57" spans="1:21" ht="12" customHeight="1">
      <c r="A57" s="9"/>
      <c r="B57" s="100"/>
      <c r="C57" s="104"/>
      <c r="D57" s="104"/>
      <c r="E57" s="104"/>
      <c r="F57" s="104"/>
      <c r="G57" s="102"/>
      <c r="H57" s="94"/>
      <c r="I57" s="94"/>
      <c r="J57" s="94"/>
      <c r="K57" s="94"/>
      <c r="L57" s="94"/>
      <c r="M57" s="94"/>
      <c r="N57" s="94"/>
      <c r="O57" s="94"/>
      <c r="P57" s="94"/>
      <c r="Q57" s="94"/>
      <c r="R57" s="94"/>
      <c r="S57" s="94"/>
      <c r="T57" s="94"/>
      <c r="U57" s="9"/>
    </row>
    <row r="58" spans="1:21" ht="12" customHeight="1">
      <c r="A58" s="9"/>
      <c r="B58" s="100"/>
      <c r="C58" s="94"/>
      <c r="D58" s="116">
        <v>44142</v>
      </c>
      <c r="E58" s="116"/>
      <c r="F58" s="94"/>
      <c r="G58" s="94"/>
      <c r="H58" s="94"/>
      <c r="I58" s="94"/>
      <c r="J58" s="94"/>
      <c r="K58" s="94"/>
      <c r="L58" s="94"/>
      <c r="M58" s="94"/>
      <c r="N58" s="94"/>
      <c r="O58" s="94"/>
      <c r="P58" s="94"/>
      <c r="Q58" s="94"/>
      <c r="R58" s="94"/>
      <c r="S58" s="94"/>
      <c r="T58" s="94"/>
      <c r="U58" s="9"/>
    </row>
    <row r="59" spans="1:21" ht="12" customHeight="1">
      <c r="A59" s="9"/>
      <c r="B59" s="108" t="s">
        <v>29</v>
      </c>
      <c r="C59" s="94"/>
      <c r="D59" s="94"/>
      <c r="E59" s="94"/>
      <c r="F59" s="94"/>
      <c r="G59" s="94"/>
      <c r="H59" s="94"/>
      <c r="I59" s="94"/>
      <c r="J59" s="94"/>
      <c r="K59" s="94"/>
      <c r="L59" s="94"/>
      <c r="M59" s="94"/>
      <c r="N59" s="94"/>
      <c r="O59" s="94"/>
      <c r="P59" s="94"/>
      <c r="Q59" s="94"/>
      <c r="R59" s="94"/>
      <c r="S59" s="94"/>
      <c r="T59" s="94"/>
      <c r="U59" s="9"/>
    </row>
    <row r="60" spans="1:21">
      <c r="A60" s="9"/>
      <c r="B60" s="94"/>
      <c r="C60" s="94"/>
      <c r="D60" s="94"/>
      <c r="E60" s="94"/>
      <c r="F60" s="94"/>
      <c r="G60" s="94"/>
      <c r="H60" s="94"/>
      <c r="I60" s="94"/>
      <c r="J60" s="112"/>
      <c r="K60" s="112"/>
      <c r="L60" s="112"/>
      <c r="M60" s="112"/>
      <c r="N60" s="112"/>
      <c r="O60" s="112"/>
      <c r="P60" s="112"/>
      <c r="Q60" s="112"/>
      <c r="R60" s="112"/>
      <c r="S60" s="112"/>
      <c r="T60" s="112"/>
      <c r="U60" s="9"/>
    </row>
  </sheetData>
  <mergeCells count="3">
    <mergeCell ref="J45:T47"/>
    <mergeCell ref="D50:E50"/>
    <mergeCell ref="D58:E58"/>
  </mergeCells>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U49"/>
  <sheetViews>
    <sheetView workbookViewId="0">
      <selection activeCell="B10" sqref="B10"/>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3.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35</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65</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4"/>
      <c r="R8" s="9"/>
      <c r="S8" s="9"/>
      <c r="T8" s="9"/>
      <c r="U8" s="9"/>
    </row>
    <row r="9" spans="1:21" ht="12.95" customHeight="1">
      <c r="A9" s="9"/>
      <c r="B9" s="92" t="s">
        <v>20</v>
      </c>
      <c r="C9" s="93"/>
      <c r="D9" s="93"/>
      <c r="E9" s="93"/>
      <c r="F9" s="93"/>
      <c r="G9" s="93"/>
      <c r="H9" s="93"/>
      <c r="I9" s="93"/>
      <c r="J9" s="93"/>
      <c r="K9" s="93"/>
      <c r="L9" s="93"/>
      <c r="M9" s="94"/>
      <c r="N9" s="94"/>
      <c r="O9" s="94"/>
      <c r="P9" s="94"/>
      <c r="Q9" s="94"/>
      <c r="R9" s="9"/>
      <c r="S9" s="9"/>
      <c r="T9" s="9"/>
      <c r="U9" s="9"/>
    </row>
    <row r="10" spans="1:21" ht="12.95" customHeight="1">
      <c r="A10" s="9"/>
      <c r="B10" s="92" t="s">
        <v>21</v>
      </c>
      <c r="C10" s="93"/>
      <c r="D10" s="93"/>
      <c r="E10" s="93"/>
      <c r="F10" s="93"/>
      <c r="G10" s="93"/>
      <c r="H10" s="93"/>
      <c r="I10" s="93"/>
      <c r="J10" s="93"/>
      <c r="K10" s="93"/>
      <c r="L10" s="93"/>
      <c r="M10" s="94"/>
      <c r="N10" s="94"/>
      <c r="O10" s="94"/>
      <c r="P10" s="94"/>
      <c r="Q10" s="94"/>
      <c r="R10" s="9"/>
      <c r="S10" s="9"/>
      <c r="T10" s="9"/>
      <c r="U10" s="9"/>
    </row>
    <row r="11" spans="1:21" ht="12.95" customHeight="1">
      <c r="A11" s="9"/>
      <c r="B11" s="36"/>
      <c r="C11" s="37"/>
      <c r="D11" s="37"/>
      <c r="E11" s="37"/>
      <c r="F11" s="37"/>
      <c r="G11" s="37"/>
      <c r="H11" s="37"/>
      <c r="I11" s="37"/>
      <c r="J11" s="37"/>
      <c r="K11" s="37"/>
      <c r="L11" s="35"/>
      <c r="M11" s="9"/>
      <c r="N11" s="9"/>
      <c r="O11" s="9"/>
      <c r="P11" s="9"/>
      <c r="Q11" s="9"/>
      <c r="R11" s="9"/>
      <c r="S11" s="9"/>
      <c r="T11" s="9"/>
      <c r="U11" s="9"/>
    </row>
    <row r="12" spans="1:21" ht="12.95" customHeight="1" thickBot="1">
      <c r="A12" s="9"/>
      <c r="B12" s="36"/>
      <c r="C12" s="37"/>
      <c r="D12" s="37"/>
      <c r="E12" s="37"/>
      <c r="F12" s="37"/>
      <c r="G12" s="37"/>
      <c r="H12" s="37"/>
      <c r="I12" s="37"/>
      <c r="J12" s="37"/>
      <c r="K12" s="37"/>
      <c r="L12" s="35"/>
      <c r="M12" s="9"/>
      <c r="N12" s="9"/>
      <c r="O12" s="9"/>
      <c r="P12" s="9"/>
      <c r="Q12" s="9"/>
      <c r="R12" s="9"/>
      <c r="S12" s="9"/>
      <c r="T12" s="9"/>
      <c r="U12" s="9"/>
    </row>
    <row r="13" spans="1:21" s="7" customFormat="1" ht="14.1" customHeight="1" thickBot="1">
      <c r="A13" s="10"/>
      <c r="B13" s="1" t="s">
        <v>7</v>
      </c>
      <c r="C13" s="57" t="s">
        <v>2</v>
      </c>
      <c r="D13" s="58" t="s">
        <v>0</v>
      </c>
      <c r="E13" s="59" t="s">
        <v>1</v>
      </c>
      <c r="F13" s="59" t="s">
        <v>3</v>
      </c>
      <c r="G13" s="60" t="s">
        <v>4</v>
      </c>
      <c r="H13" s="61" t="s">
        <v>5</v>
      </c>
      <c r="I13" s="23"/>
      <c r="J13" s="63" t="s">
        <v>71</v>
      </c>
      <c r="K13" s="64"/>
      <c r="L13" s="5"/>
      <c r="M13" s="38"/>
      <c r="N13" s="23"/>
      <c r="O13" s="23"/>
      <c r="P13" s="84" t="s">
        <v>80</v>
      </c>
      <c r="Q13" s="85"/>
      <c r="R13" s="5"/>
      <c r="S13" s="38"/>
      <c r="T13" s="23"/>
      <c r="U13" s="23"/>
    </row>
    <row r="14" spans="1:21" s="7" customFormat="1" ht="14.1" customHeight="1">
      <c r="A14" s="51">
        <v>1</v>
      </c>
      <c r="B14" s="89" t="s">
        <v>23</v>
      </c>
      <c r="C14" s="11">
        <f>COUNT(M14,N17,S14)</f>
        <v>3</v>
      </c>
      <c r="D14" s="12">
        <f>IF(M14&gt;N14,1,0)+IF(N17&gt;M17,1,0)+IF(S14&gt;T14,1,0)</f>
        <v>3</v>
      </c>
      <c r="E14" s="12">
        <f>IF(M14&lt;N14,1,0)+IF(N17&lt;M17,1,0)+IF(S14&lt;T14,1,0)</f>
        <v>0</v>
      </c>
      <c r="F14" s="12">
        <f>VALUE(M14+N17+S14)</f>
        <v>11</v>
      </c>
      <c r="G14" s="12">
        <f>VALUE(N14+M17+T14)</f>
        <v>4</v>
      </c>
      <c r="H14" s="13">
        <f>AVERAGE(F14-G14)</f>
        <v>7</v>
      </c>
      <c r="I14" s="47"/>
      <c r="J14" s="2" t="str">
        <f>B14</f>
        <v>CT LA SALLE "B"</v>
      </c>
      <c r="K14" s="14" t="s">
        <v>6</v>
      </c>
      <c r="L14" s="3" t="str">
        <f>B17</f>
        <v>SOMETIMES TC</v>
      </c>
      <c r="M14" s="4">
        <v>3</v>
      </c>
      <c r="N14" s="4">
        <v>2</v>
      </c>
      <c r="O14" s="23"/>
      <c r="P14" s="2" t="str">
        <f>B14</f>
        <v>CT LA SALLE "B"</v>
      </c>
      <c r="Q14" s="14" t="s">
        <v>6</v>
      </c>
      <c r="R14" s="30" t="str">
        <f>B15</f>
        <v>TC BINISSALEM</v>
      </c>
      <c r="S14" s="29">
        <v>3</v>
      </c>
      <c r="T14" s="29">
        <v>2</v>
      </c>
      <c r="U14" s="23"/>
    </row>
    <row r="15" spans="1:21" s="7" customFormat="1" ht="14.1" customHeight="1">
      <c r="A15" s="53">
        <v>2</v>
      </c>
      <c r="B15" s="54" t="s">
        <v>47</v>
      </c>
      <c r="C15" s="15">
        <f>COUNT(M15,N18,T14)</f>
        <v>3</v>
      </c>
      <c r="D15" s="15">
        <f>IF(M15&gt;N15,1,0)+IF(N18&gt;M18,1,0)+IF(T14&gt;S14,1,0)</f>
        <v>1</v>
      </c>
      <c r="E15" s="15">
        <f>IF(M15&lt;N15,1,0)+IF(N18&lt;M18,1,0)+IF(T14&lt;S14,1,0)</f>
        <v>2</v>
      </c>
      <c r="F15" s="15">
        <f>VALUE(M15+N18+T14)</f>
        <v>7</v>
      </c>
      <c r="G15" s="15">
        <f>VALUE(N15+M18+S14)</f>
        <v>8</v>
      </c>
      <c r="H15" s="16">
        <f>AVERAGE(F15-G15)</f>
        <v>-1</v>
      </c>
      <c r="I15" s="47"/>
      <c r="J15" s="2" t="str">
        <f>B15</f>
        <v>TC BINISSALEM</v>
      </c>
      <c r="K15" s="14" t="s">
        <v>6</v>
      </c>
      <c r="L15" s="3" t="str">
        <f>B16</f>
        <v>CT ARTÁ</v>
      </c>
      <c r="M15" s="4">
        <v>4</v>
      </c>
      <c r="N15" s="4">
        <v>1</v>
      </c>
      <c r="O15" s="23"/>
      <c r="P15" s="3" t="str">
        <f>B16</f>
        <v>CT ARTÁ</v>
      </c>
      <c r="Q15" s="14" t="s">
        <v>6</v>
      </c>
      <c r="R15" s="30" t="str">
        <f>B17</f>
        <v>SOMETIMES TC</v>
      </c>
      <c r="S15" s="81">
        <v>0</v>
      </c>
      <c r="T15" s="81">
        <v>5</v>
      </c>
      <c r="U15" s="23"/>
    </row>
    <row r="16" spans="1:21" s="7" customFormat="1" ht="14.1" customHeight="1">
      <c r="A16" s="53">
        <v>3</v>
      </c>
      <c r="B16" s="54" t="s">
        <v>46</v>
      </c>
      <c r="C16" s="15">
        <f>COUNT(N15,M17,S15)</f>
        <v>3</v>
      </c>
      <c r="D16" s="21">
        <f>IF(M17&gt;N17,1,0)+IF(N15&gt;M15,1,0)+IF(S15&gt;T15,1,0)</f>
        <v>0</v>
      </c>
      <c r="E16" s="21">
        <f>IF(M17&lt;N17,1,0)+IF(N15&lt;M15,1,0)+IF(S15&lt;T15,1,0)</f>
        <v>3</v>
      </c>
      <c r="F16" s="21">
        <f>VALUE(N15+M17+S15)</f>
        <v>1</v>
      </c>
      <c r="G16" s="21">
        <f>VALUE(M15+N17+T15)</f>
        <v>14</v>
      </c>
      <c r="H16" s="22">
        <f>AVERAGE(F16-G16)</f>
        <v>-13</v>
      </c>
      <c r="I16" s="23"/>
      <c r="J16" s="63" t="s">
        <v>79</v>
      </c>
      <c r="K16" s="64"/>
      <c r="L16" s="5"/>
      <c r="M16" s="38"/>
      <c r="N16" s="23"/>
      <c r="O16" s="23"/>
      <c r="P16" s="23"/>
      <c r="Q16" s="23"/>
      <c r="R16" s="23"/>
      <c r="S16" s="23"/>
      <c r="T16" s="23"/>
      <c r="U16" s="23"/>
    </row>
    <row r="17" spans="1:21" s="7" customFormat="1" ht="14.1" customHeight="1" thickBot="1">
      <c r="A17" s="55">
        <v>4</v>
      </c>
      <c r="B17" s="91" t="s">
        <v>10</v>
      </c>
      <c r="C17" s="18">
        <f>COUNT(N14,M18,T15)</f>
        <v>3</v>
      </c>
      <c r="D17" s="18">
        <f>IF(N14&gt;M14,1,0)+IF(M18&gt;N18,1,0)+IF(T15&gt;S15,1,0)</f>
        <v>2</v>
      </c>
      <c r="E17" s="18">
        <f>IF(N14&lt;M14,1,0)+IF(M18&lt;N18,1,0)+IF(T15&lt;S15,1,0)</f>
        <v>1</v>
      </c>
      <c r="F17" s="18">
        <f>VALUE(N14+M18+T15)</f>
        <v>11</v>
      </c>
      <c r="G17" s="18">
        <f>VALUE(M14+N18+S15)</f>
        <v>4</v>
      </c>
      <c r="H17" s="19">
        <f>AVERAGE(F17-G17)</f>
        <v>7</v>
      </c>
      <c r="I17" s="23"/>
      <c r="J17" s="2" t="str">
        <f>B16</f>
        <v>CT ARTÁ</v>
      </c>
      <c r="K17" s="14" t="s">
        <v>6</v>
      </c>
      <c r="L17" s="8" t="str">
        <f>B14</f>
        <v>CT LA SALLE "B"</v>
      </c>
      <c r="M17" s="29">
        <v>0</v>
      </c>
      <c r="N17" s="29">
        <v>5</v>
      </c>
      <c r="O17" s="23"/>
      <c r="P17" s="23"/>
      <c r="Q17" s="23"/>
      <c r="R17" s="23"/>
      <c r="S17" s="23"/>
      <c r="T17" s="23"/>
      <c r="U17" s="23"/>
    </row>
    <row r="18" spans="1:21" s="7" customFormat="1" ht="14.1" customHeight="1">
      <c r="A18" s="23"/>
      <c r="B18" s="23"/>
      <c r="C18" s="23"/>
      <c r="D18" s="23"/>
      <c r="E18" s="23"/>
      <c r="F18" s="23"/>
      <c r="G18" s="23"/>
      <c r="H18" s="23"/>
      <c r="I18" s="23"/>
      <c r="J18" s="2" t="str">
        <f>B17</f>
        <v>SOMETIMES TC</v>
      </c>
      <c r="K18" s="14" t="s">
        <v>6</v>
      </c>
      <c r="L18" s="8" t="str">
        <f>B15</f>
        <v>TC BINISSALEM</v>
      </c>
      <c r="M18" s="29">
        <v>4</v>
      </c>
      <c r="N18" s="29">
        <v>1</v>
      </c>
      <c r="O18" s="23"/>
      <c r="P18" s="23"/>
      <c r="Q18" s="23"/>
      <c r="R18" s="23"/>
      <c r="S18" s="23"/>
      <c r="T18" s="23"/>
      <c r="U18" s="23"/>
    </row>
    <row r="19" spans="1:21" ht="12.95" customHeight="1">
      <c r="A19" s="9"/>
      <c r="B19" s="36"/>
      <c r="C19" s="37"/>
      <c r="D19" s="37"/>
      <c r="E19" s="37"/>
      <c r="F19" s="37"/>
      <c r="G19" s="37"/>
      <c r="H19" s="37"/>
      <c r="I19" s="37"/>
      <c r="J19" s="37"/>
      <c r="K19" s="37"/>
      <c r="L19" s="35"/>
      <c r="M19" s="9"/>
      <c r="N19" s="9"/>
      <c r="O19" s="9"/>
      <c r="P19" s="9"/>
      <c r="Q19" s="9"/>
      <c r="R19" s="9"/>
      <c r="S19" s="9"/>
      <c r="T19" s="9"/>
      <c r="U19" s="9"/>
    </row>
    <row r="20" spans="1:21" s="50" customFormat="1" ht="14.1" customHeight="1" thickBot="1">
      <c r="A20" s="46"/>
      <c r="B20" s="49"/>
      <c r="C20" s="45"/>
      <c r="D20" s="45"/>
      <c r="E20" s="45"/>
      <c r="F20" s="45"/>
      <c r="G20" s="45"/>
      <c r="H20" s="45"/>
      <c r="J20" s="20"/>
      <c r="K20" s="20"/>
      <c r="L20" s="20"/>
      <c r="M20" s="39"/>
      <c r="N20" s="39"/>
      <c r="P20" s="20"/>
      <c r="Q20" s="20"/>
      <c r="R20" s="20"/>
      <c r="S20" s="39"/>
      <c r="T20" s="39"/>
    </row>
    <row r="21" spans="1:21" s="7" customFormat="1" ht="14.1" customHeight="1" thickBot="1">
      <c r="A21" s="44"/>
      <c r="B21" s="1" t="s">
        <v>8</v>
      </c>
      <c r="C21" s="57" t="s">
        <v>2</v>
      </c>
      <c r="D21" s="58" t="s">
        <v>0</v>
      </c>
      <c r="E21" s="59" t="s">
        <v>1</v>
      </c>
      <c r="F21" s="59" t="s">
        <v>3</v>
      </c>
      <c r="G21" s="60" t="s">
        <v>4</v>
      </c>
      <c r="H21" s="61" t="s">
        <v>5</v>
      </c>
      <c r="I21" s="23"/>
      <c r="J21" s="63" t="s">
        <v>71</v>
      </c>
      <c r="K21" s="64"/>
      <c r="L21" s="5"/>
      <c r="M21" s="38"/>
      <c r="N21" s="23"/>
      <c r="O21" s="23"/>
      <c r="P21" s="84" t="s">
        <v>75</v>
      </c>
      <c r="Q21" s="85"/>
      <c r="R21" s="5"/>
      <c r="S21" s="38"/>
      <c r="T21" s="23"/>
      <c r="U21" s="23"/>
    </row>
    <row r="22" spans="1:21" s="7" customFormat="1" ht="14.1" customHeight="1">
      <c r="A22" s="51">
        <v>1</v>
      </c>
      <c r="B22" s="52" t="s">
        <v>18</v>
      </c>
      <c r="C22" s="11">
        <f>COUNT(M22,N26,M30,T23,T26)</f>
        <v>4</v>
      </c>
      <c r="D22" s="12">
        <f>IF(M22&gt;N22,1,0)+IF(N26&gt;M26,1,0)+IF(M30&gt;N30,1,0)+IF(T23&gt;S23,1,0)+IF(T26&gt;S26,1,0)</f>
        <v>2</v>
      </c>
      <c r="E22" s="12">
        <f>IF(M22&lt;N22,1,0)+IF(N26&lt;M26,1,0)+IF(M30&lt;N30,1,0)+IF(T23&lt;S23,1,0)+IF(T26&lt;S26,1,0)</f>
        <v>2</v>
      </c>
      <c r="F22" s="12">
        <f>SUM(M22+N26+M30+S23+T26)</f>
        <v>5</v>
      </c>
      <c r="G22" s="12">
        <f>VALUE(N22+M26+N30+T23+S26)</f>
        <v>15</v>
      </c>
      <c r="H22" s="13">
        <f>AVERAGE(F22-G22)</f>
        <v>-10</v>
      </c>
      <c r="I22" s="23"/>
      <c r="J22" s="2" t="str">
        <f>B22</f>
        <v>MATCH POINT</v>
      </c>
      <c r="K22" s="14"/>
      <c r="L22" s="34" t="str">
        <f>B27</f>
        <v>DESCANSA</v>
      </c>
      <c r="M22" s="82"/>
      <c r="N22" s="82"/>
      <c r="O22" s="23"/>
      <c r="P22" s="2" t="str">
        <f>B25</f>
        <v>CT MANACOR "B"</v>
      </c>
      <c r="Q22" s="14" t="s">
        <v>6</v>
      </c>
      <c r="R22" s="2" t="str">
        <f>B26</f>
        <v>CT PORTO CRISTO</v>
      </c>
      <c r="S22" s="81">
        <v>0</v>
      </c>
      <c r="T22" s="81">
        <v>5</v>
      </c>
      <c r="U22" s="23"/>
    </row>
    <row r="23" spans="1:21" s="7" customFormat="1" ht="14.1" customHeight="1">
      <c r="A23" s="53">
        <v>2</v>
      </c>
      <c r="B23" s="87" t="s">
        <v>52</v>
      </c>
      <c r="C23" s="15">
        <f>COUNT(N23,N27,M31,T24,S26)</f>
        <v>4</v>
      </c>
      <c r="D23" s="15">
        <f>IF(M23&lt;N23,1,0)+IF(N27&gt;M27,1,0)+IF(M31&gt;N31,1,0)+IF(T24&gt;S24,1,0)+IF(S26&gt;T26,1,0)</f>
        <v>3</v>
      </c>
      <c r="E23" s="15">
        <f>IF(M23&gt;N23,1,0)+IF(N27&lt;M27,1,0)+IF(M31&lt;N31,1,0)+IF(T24&lt;S24,1,0)+IF(S26&lt;T26,1,0)</f>
        <v>1</v>
      </c>
      <c r="F23" s="15">
        <f>VALUE(N23+N27+M31+T24+S26)</f>
        <v>14</v>
      </c>
      <c r="G23" s="15">
        <f>VALUE(M23+M27+N31+S24+T26)</f>
        <v>6</v>
      </c>
      <c r="H23" s="16">
        <f>AVERAGE(F23-G23)</f>
        <v>8</v>
      </c>
      <c r="I23" s="23"/>
      <c r="J23" s="2" t="str">
        <f>B26</f>
        <v>CT PORTO CRISTO</v>
      </c>
      <c r="K23" s="14" t="s">
        <v>6</v>
      </c>
      <c r="L23" s="3" t="str">
        <f>B23</f>
        <v>SPORTING TC BENDINAT</v>
      </c>
      <c r="M23" s="4">
        <v>4</v>
      </c>
      <c r="N23" s="4">
        <v>1</v>
      </c>
      <c r="O23" s="23"/>
      <c r="P23" s="3" t="str">
        <f>B22</f>
        <v>MATCH POINT</v>
      </c>
      <c r="Q23" s="14" t="s">
        <v>6</v>
      </c>
      <c r="R23" s="2" t="str">
        <f>B24</f>
        <v>SANTA MARIA TC</v>
      </c>
      <c r="S23" s="81">
        <v>0</v>
      </c>
      <c r="T23" s="81">
        <v>5</v>
      </c>
      <c r="U23" s="23"/>
    </row>
    <row r="24" spans="1:21" s="7" customFormat="1" ht="14.1" customHeight="1">
      <c r="A24" s="53">
        <v>3</v>
      </c>
      <c r="B24" s="54" t="s">
        <v>13</v>
      </c>
      <c r="C24" s="15">
        <f>COUNT(M24,N28,N31,S23,S28)</f>
        <v>4</v>
      </c>
      <c r="D24" s="15">
        <f>IF(M24&gt;N24,1,0)+IF(N28&gt;M28,1,0)+IF(N31&gt;M31,1,0)+IF(T23&gt;S23,1,0)+IF(S28&gt;T28,1,0)</f>
        <v>2</v>
      </c>
      <c r="E24" s="17">
        <f>IF(M24&lt;N24,1,0)+IF(N28&lt;M28,1,0)+IF(N31&lt;M31,1,0)+IF(T23&lt;S23,1,0)+IF(S28&lt;T28,1,0)</f>
        <v>2</v>
      </c>
      <c r="F24" s="15">
        <f>VALUE(M24+N28+N31+T23+S28)</f>
        <v>10</v>
      </c>
      <c r="G24" s="15">
        <f>VALUE(N24+M28+M31+S23+T28)</f>
        <v>10</v>
      </c>
      <c r="H24" s="16">
        <f>AVERAGE(F24-G24)</f>
        <v>0</v>
      </c>
      <c r="I24" s="23"/>
      <c r="J24" s="2" t="str">
        <f>B24</f>
        <v>SANTA MARIA TC</v>
      </c>
      <c r="K24" s="14" t="s">
        <v>6</v>
      </c>
      <c r="L24" s="3" t="str">
        <f>B25</f>
        <v>CT MANACOR "B"</v>
      </c>
      <c r="M24" s="4">
        <v>3</v>
      </c>
      <c r="N24" s="4">
        <v>2</v>
      </c>
      <c r="O24" s="23"/>
      <c r="P24" s="32" t="str">
        <f>B27</f>
        <v>DESCANSA</v>
      </c>
      <c r="Q24" s="14"/>
      <c r="R24" s="30" t="str">
        <f>B23</f>
        <v>SPORTING TC BENDINAT</v>
      </c>
      <c r="S24" s="82"/>
      <c r="T24" s="82"/>
      <c r="U24" s="23"/>
    </row>
    <row r="25" spans="1:21" s="7" customFormat="1" ht="14.1" customHeight="1">
      <c r="A25" s="62">
        <v>4</v>
      </c>
      <c r="B25" s="54" t="s">
        <v>53</v>
      </c>
      <c r="C25" s="15">
        <f>COUNT(N24,M27,N30,S22,S27)</f>
        <v>4</v>
      </c>
      <c r="D25" s="15">
        <f>IF(N24&gt;M24,1,0)+IF(M27&gt;N27,1,0)+IF(N30&gt;M30,1,0)+IF(T22&gt;S22,1,0)+IF(S27&gt;T27,1,0)</f>
        <v>1</v>
      </c>
      <c r="E25" s="15">
        <f>IF(N24&lt;M24,1,0)+IF(M27&lt;N27,1,0)+IF(N30&lt;M30,1,0)+IF(T22&lt;S22,1,0)+IF(S27&lt;T27,1,0)</f>
        <v>3</v>
      </c>
      <c r="F25" s="15">
        <f>VALUE(N24+M27+N30+S22+S27)</f>
        <v>5</v>
      </c>
      <c r="G25" s="15">
        <f>VALUE(M24+N27+M30+T22+T27)</f>
        <v>15</v>
      </c>
      <c r="H25" s="16">
        <f>AVERAGE(F25-G25)</f>
        <v>-10</v>
      </c>
      <c r="I25" s="23"/>
      <c r="J25" s="63" t="s">
        <v>72</v>
      </c>
      <c r="K25" s="64"/>
      <c r="L25" s="5"/>
      <c r="M25" s="6"/>
      <c r="O25" s="23"/>
      <c r="P25" s="84" t="s">
        <v>78</v>
      </c>
      <c r="Q25" s="85"/>
      <c r="R25" s="5"/>
      <c r="S25" s="38"/>
      <c r="T25" s="23"/>
      <c r="U25" s="23"/>
    </row>
    <row r="26" spans="1:21" s="23" customFormat="1" ht="14.1" customHeight="1">
      <c r="A26" s="62">
        <v>5</v>
      </c>
      <c r="B26" s="86" t="s">
        <v>15</v>
      </c>
      <c r="C26" s="15">
        <f>COUNT(M23,M26,N32,S22,T28)</f>
        <v>4</v>
      </c>
      <c r="D26" s="15">
        <f>IF(M23&gt;N23,1,0)+IF(M26&gt;N26,1,0)+IF(N32&gt;M32,1,0)+IF(S22&lt;T22,1,0)+IF(T28&gt;S28,1,0)</f>
        <v>4</v>
      </c>
      <c r="E26" s="15">
        <f>C26-D26</f>
        <v>0</v>
      </c>
      <c r="F26" s="15">
        <f>VALUE(M23+M26+N32+T22+T28)</f>
        <v>16</v>
      </c>
      <c r="G26" s="15">
        <f>VALUE(N23+N26+M32+S22+S28)</f>
        <v>4</v>
      </c>
      <c r="H26" s="16">
        <f>AVERAGE(F26-G26)</f>
        <v>12</v>
      </c>
      <c r="J26" s="2" t="str">
        <f>B26</f>
        <v>CT PORTO CRISTO</v>
      </c>
      <c r="K26" s="14" t="s">
        <v>6</v>
      </c>
      <c r="L26" s="8" t="str">
        <f>B22</f>
        <v>MATCH POINT</v>
      </c>
      <c r="M26" s="4">
        <v>4</v>
      </c>
      <c r="N26" s="4">
        <v>1</v>
      </c>
      <c r="P26" s="2" t="str">
        <f>B23</f>
        <v>SPORTING TC BENDINAT</v>
      </c>
      <c r="Q26" s="14" t="s">
        <v>6</v>
      </c>
      <c r="R26" s="2" t="str">
        <f>B22</f>
        <v>MATCH POINT</v>
      </c>
      <c r="S26" s="81">
        <v>5</v>
      </c>
      <c r="T26" s="81">
        <v>0</v>
      </c>
    </row>
    <row r="27" spans="1:21" s="23" customFormat="1" ht="14.1" customHeight="1" thickBot="1">
      <c r="A27" s="28"/>
      <c r="B27" s="31" t="s">
        <v>14</v>
      </c>
      <c r="C27" s="18"/>
      <c r="D27" s="18"/>
      <c r="E27" s="18"/>
      <c r="F27" s="18"/>
      <c r="G27" s="18"/>
      <c r="H27" s="19"/>
      <c r="J27" s="2" t="str">
        <f>B25</f>
        <v>CT MANACOR "B"</v>
      </c>
      <c r="K27" s="14" t="s">
        <v>6</v>
      </c>
      <c r="L27" s="8" t="str">
        <f>B23</f>
        <v>SPORTING TC BENDINAT</v>
      </c>
      <c r="M27" s="4">
        <v>2</v>
      </c>
      <c r="N27" s="4">
        <v>3</v>
      </c>
      <c r="P27" s="2" t="str">
        <f>B25</f>
        <v>CT MANACOR "B"</v>
      </c>
      <c r="Q27" s="14"/>
      <c r="R27" s="33" t="str">
        <f>B27</f>
        <v>DESCANSA</v>
      </c>
      <c r="S27" s="82"/>
      <c r="T27" s="82"/>
    </row>
    <row r="28" spans="1:21" s="23" customFormat="1" ht="14.1" customHeight="1">
      <c r="J28" s="32" t="str">
        <f>B27</f>
        <v>DESCANSA</v>
      </c>
      <c r="K28" s="14"/>
      <c r="L28" s="8" t="str">
        <f>B24</f>
        <v>SANTA MARIA TC</v>
      </c>
      <c r="M28" s="82"/>
      <c r="N28" s="82"/>
      <c r="P28" s="2" t="str">
        <f>B24</f>
        <v>SANTA MARIA TC</v>
      </c>
      <c r="Q28" s="14" t="s">
        <v>6</v>
      </c>
      <c r="R28" s="8" t="str">
        <f>B26</f>
        <v>CT PORTO CRISTO</v>
      </c>
      <c r="S28" s="29">
        <v>2</v>
      </c>
      <c r="T28" s="29">
        <v>3</v>
      </c>
    </row>
    <row r="29" spans="1:21" s="7" customFormat="1" ht="14.1" customHeight="1">
      <c r="A29" s="23"/>
      <c r="B29" s="23"/>
      <c r="C29" s="23"/>
      <c r="D29" s="23"/>
      <c r="E29" s="23"/>
      <c r="F29" s="23"/>
      <c r="G29" s="23"/>
      <c r="H29" s="23"/>
      <c r="I29" s="23"/>
      <c r="J29" s="63" t="s">
        <v>73</v>
      </c>
      <c r="K29" s="64"/>
      <c r="L29" s="5"/>
      <c r="M29" s="6"/>
      <c r="O29" s="23"/>
      <c r="P29" s="20"/>
      <c r="Q29" s="20"/>
      <c r="R29" s="20"/>
      <c r="S29" s="39"/>
      <c r="T29" s="39"/>
      <c r="U29" s="23"/>
    </row>
    <row r="30" spans="1:21" s="7" customFormat="1" ht="14.1" customHeight="1">
      <c r="A30" s="23"/>
      <c r="B30" s="23"/>
      <c r="C30" s="23"/>
      <c r="D30" s="23"/>
      <c r="E30" s="23"/>
      <c r="F30" s="23"/>
      <c r="G30" s="23"/>
      <c r="H30" s="23"/>
      <c r="I30" s="23"/>
      <c r="J30" s="2" t="str">
        <f>B22</f>
        <v>MATCH POINT</v>
      </c>
      <c r="K30" s="14" t="s">
        <v>6</v>
      </c>
      <c r="L30" s="2" t="str">
        <f>B25</f>
        <v>CT MANACOR "B"</v>
      </c>
      <c r="M30" s="4">
        <v>4</v>
      </c>
      <c r="N30" s="4">
        <v>1</v>
      </c>
      <c r="O30" s="23"/>
      <c r="P30" s="23"/>
      <c r="Q30" s="23"/>
      <c r="R30" s="23"/>
      <c r="S30" s="23"/>
      <c r="T30" s="23"/>
      <c r="U30" s="23"/>
    </row>
    <row r="31" spans="1:21" s="7" customFormat="1" ht="14.1" customHeight="1">
      <c r="A31" s="9"/>
      <c r="B31" s="43"/>
      <c r="C31" s="9"/>
      <c r="D31" s="9"/>
      <c r="E31" s="9"/>
      <c r="F31" s="9"/>
      <c r="G31" s="9"/>
      <c r="H31" s="23"/>
      <c r="I31" s="23"/>
      <c r="J31" s="3" t="str">
        <f>B23</f>
        <v>SPORTING TC BENDINAT</v>
      </c>
      <c r="K31" s="14" t="s">
        <v>6</v>
      </c>
      <c r="L31" s="2" t="str">
        <f>B24</f>
        <v>SANTA MARIA TC</v>
      </c>
      <c r="M31" s="4">
        <v>5</v>
      </c>
      <c r="N31" s="4">
        <v>0</v>
      </c>
      <c r="O31" s="23"/>
      <c r="P31" s="23"/>
      <c r="Q31" s="23"/>
      <c r="R31" s="23"/>
      <c r="S31" s="23"/>
      <c r="T31" s="23"/>
      <c r="U31" s="23"/>
    </row>
    <row r="32" spans="1:21" s="7" customFormat="1" ht="14.1" customHeight="1">
      <c r="A32" s="23"/>
      <c r="B32" s="23"/>
      <c r="C32" s="23"/>
      <c r="D32" s="23"/>
      <c r="E32" s="23"/>
      <c r="F32" s="23"/>
      <c r="G32" s="23"/>
      <c r="H32" s="23"/>
      <c r="I32" s="23"/>
      <c r="J32" s="32" t="str">
        <f>B27</f>
        <v>DESCANSA</v>
      </c>
      <c r="K32" s="14"/>
      <c r="L32" s="8" t="str">
        <f>B26</f>
        <v>CT PORTO CRISTO</v>
      </c>
      <c r="M32" s="82"/>
      <c r="N32" s="82"/>
      <c r="O32" s="23"/>
      <c r="P32" s="23"/>
      <c r="Q32" s="23"/>
      <c r="R32" s="23"/>
      <c r="S32" s="23"/>
      <c r="T32" s="23"/>
      <c r="U32" s="23"/>
    </row>
    <row r="33" spans="1:21" ht="13.5" customHeight="1">
      <c r="A33" s="23"/>
      <c r="B33" s="23"/>
      <c r="C33" s="23"/>
      <c r="D33" s="23"/>
      <c r="E33" s="23"/>
      <c r="F33" s="23"/>
      <c r="G33" s="23"/>
      <c r="H33" s="23"/>
      <c r="I33" s="23"/>
      <c r="J33" s="23"/>
      <c r="K33" s="23"/>
      <c r="L33" s="23"/>
      <c r="M33" s="23"/>
      <c r="N33" s="23"/>
      <c r="O33" s="23"/>
      <c r="P33" s="23"/>
      <c r="Q33" s="23"/>
      <c r="R33" s="23"/>
      <c r="S33" s="23"/>
      <c r="T33" s="23"/>
      <c r="U33" s="9"/>
    </row>
    <row r="34" spans="1:21" s="50" customFormat="1" ht="12.95" customHeight="1">
      <c r="A34" s="46"/>
      <c r="B34" s="49"/>
      <c r="C34" s="45"/>
      <c r="D34" s="45"/>
      <c r="E34" s="45"/>
      <c r="F34" s="45"/>
      <c r="G34" s="45"/>
      <c r="H34" s="45"/>
      <c r="J34" s="20"/>
      <c r="K34" s="20"/>
      <c r="L34" s="20"/>
      <c r="M34" s="39"/>
      <c r="N34" s="39"/>
      <c r="P34" s="20"/>
      <c r="Q34" s="20"/>
      <c r="R34" s="48"/>
      <c r="S34" s="39"/>
      <c r="T34" s="39"/>
    </row>
    <row r="35" spans="1:21" ht="21" customHeight="1">
      <c r="B35" s="95" t="s">
        <v>34</v>
      </c>
      <c r="C35" s="96" t="s">
        <v>85</v>
      </c>
      <c r="D35" s="97"/>
      <c r="E35" s="97"/>
      <c r="F35" s="97"/>
      <c r="G35" s="97"/>
      <c r="H35" s="94"/>
      <c r="I35" s="94"/>
      <c r="J35" s="117"/>
      <c r="K35" s="117"/>
      <c r="L35" s="117"/>
      <c r="M35" s="117"/>
      <c r="N35" s="117"/>
      <c r="O35" s="117"/>
      <c r="P35" s="117"/>
      <c r="Q35" s="117"/>
      <c r="R35" s="117"/>
      <c r="S35" s="117"/>
      <c r="T35" s="117"/>
      <c r="U35" s="9"/>
    </row>
    <row r="36" spans="1:21" ht="12" customHeight="1">
      <c r="A36" s="9"/>
      <c r="B36" s="94"/>
      <c r="C36" s="94"/>
      <c r="D36" s="94"/>
      <c r="E36" s="94"/>
      <c r="F36" s="94"/>
      <c r="G36" s="94"/>
      <c r="H36" s="94"/>
      <c r="I36" s="94"/>
      <c r="J36" s="117"/>
      <c r="K36" s="117"/>
      <c r="L36" s="117"/>
      <c r="M36" s="117"/>
      <c r="N36" s="117"/>
      <c r="O36" s="117"/>
      <c r="P36" s="117"/>
      <c r="Q36" s="117"/>
      <c r="R36" s="117"/>
      <c r="S36" s="117"/>
      <c r="T36" s="117"/>
    </row>
    <row r="37" spans="1:21" ht="12" customHeight="1">
      <c r="A37" s="9"/>
      <c r="B37" s="98" t="s">
        <v>15</v>
      </c>
      <c r="C37" s="94"/>
      <c r="D37" s="94"/>
      <c r="E37" s="94"/>
      <c r="F37" s="94"/>
      <c r="G37" s="94"/>
      <c r="H37" s="94"/>
      <c r="I37" s="94"/>
      <c r="J37" s="117"/>
      <c r="K37" s="117"/>
      <c r="L37" s="117"/>
      <c r="M37" s="117"/>
      <c r="N37" s="117"/>
      <c r="O37" s="117"/>
      <c r="P37" s="117"/>
      <c r="Q37" s="117"/>
      <c r="R37" s="117"/>
      <c r="S37" s="117"/>
      <c r="T37" s="117"/>
    </row>
    <row r="38" spans="1:21" ht="12" customHeight="1">
      <c r="A38" s="9"/>
      <c r="B38" s="99"/>
      <c r="C38" s="94"/>
      <c r="D38" s="94"/>
      <c r="E38" s="94"/>
      <c r="F38" s="94"/>
      <c r="G38" s="94"/>
      <c r="H38" s="94"/>
      <c r="I38" s="94"/>
      <c r="J38" s="94"/>
      <c r="K38" s="94"/>
      <c r="L38" s="94"/>
      <c r="M38" s="94"/>
      <c r="N38" s="94"/>
      <c r="O38" s="94"/>
      <c r="P38" s="94"/>
      <c r="Q38" s="94"/>
      <c r="R38" s="94"/>
      <c r="S38" s="94"/>
      <c r="T38" s="94"/>
      <c r="U38" s="9"/>
    </row>
    <row r="39" spans="1:21" ht="12" customHeight="1">
      <c r="A39" s="9"/>
      <c r="B39" s="100"/>
      <c r="C39" s="94"/>
      <c r="D39" s="94"/>
      <c r="E39" s="94"/>
      <c r="F39" s="94"/>
      <c r="G39" s="94"/>
      <c r="H39" s="94"/>
      <c r="I39" s="94"/>
      <c r="J39" s="94"/>
      <c r="K39" s="94"/>
      <c r="L39" s="94"/>
      <c r="M39" s="94"/>
      <c r="N39" s="94"/>
      <c r="O39" s="94"/>
      <c r="P39" s="94"/>
      <c r="Q39" s="94"/>
      <c r="R39" s="94"/>
      <c r="S39" s="94"/>
      <c r="T39" s="94"/>
      <c r="U39" s="9"/>
    </row>
    <row r="40" spans="1:21" ht="12" customHeight="1">
      <c r="A40" s="9"/>
      <c r="B40" s="100"/>
      <c r="C40" s="109"/>
      <c r="D40" s="116">
        <v>44142</v>
      </c>
      <c r="E40" s="116"/>
      <c r="F40" s="116"/>
      <c r="G40" s="99"/>
      <c r="H40" s="94"/>
      <c r="I40" s="94"/>
      <c r="J40" s="94"/>
      <c r="K40" s="94"/>
      <c r="L40" s="94"/>
      <c r="M40" s="94"/>
      <c r="N40" s="94"/>
      <c r="O40" s="94"/>
      <c r="P40" s="94"/>
      <c r="Q40" s="94"/>
      <c r="R40" s="94"/>
      <c r="S40" s="94"/>
      <c r="T40" s="94"/>
      <c r="U40" s="9"/>
    </row>
    <row r="41" spans="1:21" ht="12" customHeight="1">
      <c r="A41" s="9"/>
      <c r="B41" s="102" t="s">
        <v>10</v>
      </c>
      <c r="C41" s="110"/>
      <c r="D41" s="110"/>
      <c r="E41" s="110"/>
      <c r="F41" s="110"/>
      <c r="G41" s="100"/>
      <c r="H41" s="94"/>
      <c r="I41" s="94"/>
      <c r="J41" s="94"/>
      <c r="K41" s="94"/>
      <c r="L41" s="94"/>
      <c r="M41" s="94"/>
      <c r="N41" s="94"/>
      <c r="O41" s="94"/>
      <c r="P41" s="94"/>
      <c r="Q41" s="94"/>
      <c r="R41" s="94"/>
      <c r="S41" s="94"/>
      <c r="T41" s="94"/>
      <c r="U41" s="9"/>
    </row>
    <row r="42" spans="1:21" ht="12" customHeight="1">
      <c r="A42" s="9"/>
      <c r="B42" s="94"/>
      <c r="C42" s="110"/>
      <c r="D42" s="110"/>
      <c r="E42" s="110"/>
      <c r="F42" s="110"/>
      <c r="G42" s="100"/>
      <c r="H42" s="94"/>
      <c r="I42" s="94"/>
      <c r="J42" s="94"/>
      <c r="K42" s="94"/>
      <c r="L42" s="94"/>
      <c r="M42" s="94"/>
      <c r="N42" s="94"/>
      <c r="O42" s="94"/>
      <c r="P42" s="94"/>
      <c r="Q42" s="94"/>
      <c r="R42" s="94"/>
      <c r="S42" s="94"/>
      <c r="T42" s="94"/>
      <c r="U42" s="9"/>
    </row>
    <row r="43" spans="1:21" ht="12" customHeight="1">
      <c r="A43" s="9"/>
      <c r="B43" s="94"/>
      <c r="C43" s="110"/>
      <c r="D43" s="110"/>
      <c r="E43" s="110"/>
      <c r="F43" s="110"/>
      <c r="G43" s="100"/>
      <c r="H43" s="94"/>
      <c r="I43" s="94"/>
      <c r="J43" s="104"/>
      <c r="K43" s="94"/>
      <c r="L43" s="94"/>
      <c r="M43" s="94"/>
      <c r="N43" s="94"/>
      <c r="O43" s="94"/>
      <c r="P43" s="94"/>
      <c r="Q43" s="94"/>
      <c r="R43" s="94"/>
      <c r="S43" s="94"/>
      <c r="T43" s="94"/>
      <c r="U43" s="9"/>
    </row>
    <row r="44" spans="1:21" ht="12" customHeight="1">
      <c r="A44" s="9"/>
      <c r="B44" s="94"/>
      <c r="C44" s="110"/>
      <c r="D44" s="110"/>
      <c r="E44" s="110"/>
      <c r="F44" s="110"/>
      <c r="G44" s="100"/>
      <c r="H44" s="105"/>
      <c r="I44" s="109"/>
      <c r="J44" s="111">
        <v>44143</v>
      </c>
      <c r="K44" s="94"/>
      <c r="L44" s="94"/>
      <c r="M44" s="94"/>
      <c r="N44" s="94"/>
      <c r="O44" s="94"/>
      <c r="P44" s="94"/>
      <c r="Q44" s="94"/>
      <c r="R44" s="94"/>
      <c r="S44" s="94"/>
      <c r="T44" s="94"/>
      <c r="U44" s="9"/>
    </row>
    <row r="45" spans="1:21" ht="12" customHeight="1">
      <c r="A45" s="9"/>
      <c r="B45" s="104" t="s">
        <v>52</v>
      </c>
      <c r="C45" s="110"/>
      <c r="D45" s="110"/>
      <c r="E45" s="110"/>
      <c r="F45" s="110"/>
      <c r="G45" s="100"/>
      <c r="H45" s="94"/>
      <c r="I45" s="94"/>
      <c r="J45" s="94"/>
      <c r="K45" s="94"/>
      <c r="L45" s="94"/>
      <c r="M45" s="94"/>
      <c r="N45" s="94"/>
      <c r="O45" s="94"/>
      <c r="P45" s="94"/>
      <c r="Q45" s="94"/>
      <c r="R45" s="94"/>
      <c r="S45" s="94"/>
      <c r="T45" s="94"/>
      <c r="U45" s="9"/>
    </row>
    <row r="46" spans="1:21" ht="12" customHeight="1">
      <c r="A46" s="9"/>
      <c r="B46" s="99"/>
      <c r="C46" s="110"/>
      <c r="D46" s="110"/>
      <c r="E46" s="110"/>
      <c r="F46" s="110"/>
      <c r="G46" s="100"/>
      <c r="H46" s="94"/>
      <c r="I46" s="94"/>
      <c r="J46" s="94"/>
      <c r="K46" s="94"/>
      <c r="L46" s="94"/>
      <c r="M46" s="94"/>
      <c r="N46" s="94"/>
      <c r="O46" s="94"/>
      <c r="P46" s="94"/>
      <c r="Q46" s="94"/>
      <c r="R46" s="94"/>
      <c r="S46" s="94"/>
      <c r="T46" s="94"/>
      <c r="U46" s="9"/>
    </row>
    <row r="47" spans="1:21" ht="12" customHeight="1">
      <c r="A47" s="9"/>
      <c r="B47" s="100"/>
      <c r="C47" s="104"/>
      <c r="D47" s="104"/>
      <c r="E47" s="104"/>
      <c r="F47" s="104"/>
      <c r="G47" s="102"/>
      <c r="H47" s="94"/>
      <c r="I47" s="94"/>
      <c r="J47" s="94"/>
      <c r="K47" s="94"/>
      <c r="L47" s="94"/>
      <c r="M47" s="94"/>
      <c r="N47" s="94"/>
      <c r="O47" s="94"/>
      <c r="P47" s="94"/>
      <c r="Q47" s="94"/>
      <c r="R47" s="94"/>
      <c r="S47" s="94"/>
      <c r="T47" s="94"/>
      <c r="U47" s="9"/>
    </row>
    <row r="48" spans="1:21" ht="12" customHeight="1">
      <c r="A48" s="9"/>
      <c r="B48" s="100"/>
      <c r="C48" s="94"/>
      <c r="D48" s="116">
        <v>44142</v>
      </c>
      <c r="E48" s="116"/>
      <c r="F48" s="116"/>
      <c r="G48" s="94"/>
      <c r="H48" s="94"/>
      <c r="I48" s="94"/>
      <c r="J48" s="94"/>
      <c r="K48" s="94"/>
      <c r="L48" s="94"/>
      <c r="M48" s="94"/>
      <c r="N48" s="94"/>
      <c r="O48" s="94"/>
      <c r="P48" s="94"/>
      <c r="Q48" s="94"/>
      <c r="R48" s="94"/>
      <c r="S48" s="94"/>
      <c r="T48" s="94"/>
      <c r="U48" s="9"/>
    </row>
    <row r="49" spans="1:21" ht="12" customHeight="1">
      <c r="A49" s="9"/>
      <c r="B49" s="108" t="s">
        <v>23</v>
      </c>
      <c r="C49" s="94"/>
      <c r="D49" s="94"/>
      <c r="E49" s="94"/>
      <c r="F49" s="94"/>
      <c r="G49" s="94"/>
      <c r="H49" s="94"/>
      <c r="I49" s="94"/>
      <c r="J49" s="94"/>
      <c r="K49" s="94"/>
      <c r="L49" s="94"/>
      <c r="M49" s="94"/>
      <c r="N49" s="94"/>
      <c r="O49" s="94"/>
      <c r="P49" s="94"/>
      <c r="Q49" s="94"/>
      <c r="R49" s="94"/>
      <c r="S49" s="94"/>
      <c r="T49" s="94"/>
      <c r="U49" s="9"/>
    </row>
  </sheetData>
  <mergeCells count="3">
    <mergeCell ref="J35:T37"/>
    <mergeCell ref="D40:F40"/>
    <mergeCell ref="D48:F48"/>
  </mergeCells>
  <pageMargins left="0.70866141732283472" right="0.70866141732283472" top="0.74803149606299213" bottom="0.74803149606299213" header="0.31496062992125984" footer="0.31496062992125984"/>
  <pageSetup paperSize="9" scale="72" orientation="landscape" r:id="rId1"/>
  <ignoredErrors>
    <ignoredError sqref="J23" formula="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workbookViewId="0">
      <selection activeCell="A9" sqref="A9"/>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63</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64</v>
      </c>
      <c r="C6" s="9"/>
      <c r="D6" s="9"/>
      <c r="E6" s="9"/>
      <c r="F6" s="25"/>
      <c r="G6" s="9"/>
      <c r="H6" s="9"/>
      <c r="I6" s="9"/>
      <c r="J6" s="26"/>
      <c r="K6" s="9"/>
      <c r="L6" s="9"/>
      <c r="M6" s="9"/>
      <c r="N6" s="9"/>
      <c r="O6" s="9"/>
      <c r="P6" s="9"/>
      <c r="Q6" s="9"/>
      <c r="R6" s="9"/>
      <c r="S6" s="9"/>
      <c r="T6" s="9"/>
      <c r="U6" s="9"/>
    </row>
    <row r="7" spans="1:21" ht="12.95" customHeight="1">
      <c r="A7" s="9"/>
      <c r="B7" s="76"/>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
      <c r="R8" s="9"/>
      <c r="S8" s="9"/>
      <c r="T8" s="9"/>
      <c r="U8" s="9"/>
    </row>
    <row r="9" spans="1:21" ht="12.95" customHeight="1">
      <c r="A9" s="9"/>
      <c r="B9" s="92" t="s">
        <v>20</v>
      </c>
      <c r="C9" s="93"/>
      <c r="D9" s="93"/>
      <c r="E9" s="93"/>
      <c r="F9" s="93"/>
      <c r="G9" s="93"/>
      <c r="H9" s="93"/>
      <c r="I9" s="93"/>
      <c r="J9" s="93"/>
      <c r="K9" s="93"/>
      <c r="L9" s="93"/>
      <c r="M9" s="94"/>
      <c r="N9" s="94"/>
      <c r="O9" s="94"/>
      <c r="P9" s="94"/>
      <c r="Q9" s="9"/>
      <c r="R9" s="9"/>
      <c r="S9" s="9"/>
      <c r="T9" s="9"/>
      <c r="U9" s="9"/>
    </row>
    <row r="10" spans="1:21" ht="12.95" customHeight="1">
      <c r="A10" s="9"/>
      <c r="B10" s="92" t="s">
        <v>21</v>
      </c>
      <c r="C10" s="93"/>
      <c r="D10" s="93"/>
      <c r="E10" s="93"/>
      <c r="F10" s="93"/>
      <c r="G10" s="93"/>
      <c r="H10" s="93"/>
      <c r="I10" s="93"/>
      <c r="J10" s="93"/>
      <c r="K10" s="93"/>
      <c r="L10" s="93"/>
      <c r="M10" s="94"/>
      <c r="N10" s="94"/>
      <c r="O10" s="94"/>
      <c r="P10" s="94"/>
      <c r="Q10" s="9"/>
      <c r="R10" s="9"/>
      <c r="S10" s="9"/>
      <c r="T10" s="9"/>
      <c r="U10" s="9"/>
    </row>
    <row r="11" spans="1:21" ht="12.95" customHeight="1" thickBot="1">
      <c r="A11" s="9"/>
      <c r="B11" s="92"/>
      <c r="C11" s="93"/>
      <c r="D11" s="93"/>
      <c r="E11" s="93"/>
      <c r="F11" s="93"/>
      <c r="G11" s="93"/>
      <c r="H11" s="93"/>
      <c r="I11" s="93"/>
      <c r="J11" s="93"/>
      <c r="K11" s="93"/>
      <c r="L11" s="93"/>
      <c r="M11" s="94"/>
      <c r="N11" s="94"/>
      <c r="O11" s="94"/>
      <c r="P11" s="94"/>
      <c r="Q11" s="9"/>
      <c r="R11" s="9"/>
      <c r="S11" s="9"/>
      <c r="T11" s="9"/>
      <c r="U11" s="9"/>
    </row>
    <row r="12" spans="1:21" s="7" customFormat="1" ht="14.1" customHeight="1">
      <c r="A12" s="10"/>
      <c r="B12" s="1" t="s">
        <v>7</v>
      </c>
      <c r="C12" s="77" t="s">
        <v>2</v>
      </c>
      <c r="D12" s="58" t="s">
        <v>0</v>
      </c>
      <c r="E12" s="59" t="s">
        <v>1</v>
      </c>
      <c r="F12" s="59" t="s">
        <v>3</v>
      </c>
      <c r="G12" s="60" t="s">
        <v>4</v>
      </c>
      <c r="H12" s="78" t="s">
        <v>5</v>
      </c>
      <c r="I12" s="23"/>
      <c r="J12" s="63" t="s">
        <v>71</v>
      </c>
      <c r="K12" s="64"/>
      <c r="L12" s="5"/>
      <c r="M12" s="38"/>
      <c r="N12" s="23"/>
      <c r="O12" s="23"/>
      <c r="P12" s="84" t="s">
        <v>80</v>
      </c>
      <c r="Q12" s="85"/>
      <c r="R12" s="5"/>
      <c r="S12" s="38"/>
      <c r="T12" s="23"/>
      <c r="U12" s="23"/>
    </row>
    <row r="13" spans="1:21" s="7" customFormat="1" ht="14.1" customHeight="1">
      <c r="A13" s="79">
        <v>1</v>
      </c>
      <c r="B13" s="86" t="s">
        <v>11</v>
      </c>
      <c r="C13" s="15">
        <f>COUNT(M13,N16,S13)</f>
        <v>2</v>
      </c>
      <c r="D13" s="15">
        <f>IF(M13&gt;N13,1,0)+IF(N16&gt;M16,1,0)+IF(S13&gt;T13,1,0)</f>
        <v>2</v>
      </c>
      <c r="E13" s="15">
        <f>IF(M13&lt;N13,1,0)+IF(N16&lt;M16,1,0)+IF(S13&lt;T13,1,0)</f>
        <v>0</v>
      </c>
      <c r="F13" s="15">
        <f>VALUE(M13+N16+S13)</f>
        <v>5</v>
      </c>
      <c r="G13" s="15">
        <f>VALUE(N13+M16+T13)</f>
        <v>1</v>
      </c>
      <c r="H13" s="15">
        <f>AVERAGE(F13-G13)</f>
        <v>4</v>
      </c>
      <c r="I13" s="47"/>
      <c r="J13" s="2" t="str">
        <f>B13</f>
        <v>CT MURO</v>
      </c>
      <c r="K13" s="14" t="s">
        <v>6</v>
      </c>
      <c r="L13" s="66" t="str">
        <f>B16</f>
        <v>DESCANSA</v>
      </c>
      <c r="M13" s="82"/>
      <c r="N13" s="82"/>
      <c r="O13" s="23"/>
      <c r="P13" s="2" t="str">
        <f>B13</f>
        <v>CT MURO</v>
      </c>
      <c r="Q13" s="14" t="s">
        <v>6</v>
      </c>
      <c r="R13" s="30" t="str">
        <f>B14</f>
        <v>CT LA SALLE</v>
      </c>
      <c r="S13" s="29">
        <v>2</v>
      </c>
      <c r="T13" s="29">
        <v>1</v>
      </c>
      <c r="U13" s="23"/>
    </row>
    <row r="14" spans="1:21" s="7" customFormat="1" ht="14.1" customHeight="1">
      <c r="A14" s="79">
        <v>2</v>
      </c>
      <c r="B14" s="87" t="s">
        <v>12</v>
      </c>
      <c r="C14" s="15">
        <f>COUNT(M14,N17,T13)</f>
        <v>2</v>
      </c>
      <c r="D14" s="15">
        <f>IF(M14&gt;N14,1,0)+IF(N17&gt;M17,1,0)+IF(T13&gt;S13,1,0)</f>
        <v>1</v>
      </c>
      <c r="E14" s="15">
        <f>IF(M14&lt;N14,1,0)+IF(N17&lt;M17,1,0)+IF(T13&lt;S13,1,0)</f>
        <v>1</v>
      </c>
      <c r="F14" s="15">
        <f>VALUE(M14+N17+T13)</f>
        <v>4</v>
      </c>
      <c r="G14" s="15">
        <f>VALUE(N14+M17+S13)</f>
        <v>2</v>
      </c>
      <c r="H14" s="15">
        <f>AVERAGE(F14-G14)</f>
        <v>2</v>
      </c>
      <c r="I14" s="47"/>
      <c r="J14" s="2" t="str">
        <f>B14</f>
        <v>CT LA SALLE</v>
      </c>
      <c r="K14" s="14" t="s">
        <v>6</v>
      </c>
      <c r="L14" s="3" t="str">
        <f>B15</f>
        <v>CT MANACOR</v>
      </c>
      <c r="M14" s="4">
        <v>3</v>
      </c>
      <c r="N14" s="4">
        <v>0</v>
      </c>
      <c r="O14" s="23"/>
      <c r="P14" s="3" t="str">
        <f>B15</f>
        <v>CT MANACOR</v>
      </c>
      <c r="Q14" s="14" t="s">
        <v>6</v>
      </c>
      <c r="R14" s="69" t="str">
        <f>B16</f>
        <v>DESCANSA</v>
      </c>
      <c r="S14" s="82"/>
      <c r="T14" s="82"/>
      <c r="U14" s="23"/>
    </row>
    <row r="15" spans="1:21" s="7" customFormat="1" ht="14.1" customHeight="1">
      <c r="A15" s="79">
        <v>3</v>
      </c>
      <c r="B15" s="54" t="s">
        <v>43</v>
      </c>
      <c r="C15" s="15">
        <f>COUNT(N14,M16,S14)</f>
        <v>2</v>
      </c>
      <c r="D15" s="15">
        <f>IF(M16&gt;N16,1,0)+IF(N14&gt;M14,1,0)+IF(S14&gt;T14,1,0)</f>
        <v>0</v>
      </c>
      <c r="E15" s="15">
        <f>IF(M16&lt;N16,1,0)+IF(N14&lt;M14,1,0)+IF(S14&lt;T14,1,0)</f>
        <v>2</v>
      </c>
      <c r="F15" s="15">
        <f>VALUE(N14+M16+S14)</f>
        <v>0</v>
      </c>
      <c r="G15" s="15">
        <f>VALUE(M14+N16+T14)</f>
        <v>6</v>
      </c>
      <c r="H15" s="15">
        <f>AVERAGE(F15-G15)</f>
        <v>-6</v>
      </c>
      <c r="I15" s="23"/>
      <c r="J15" s="63" t="s">
        <v>79</v>
      </c>
      <c r="K15" s="64"/>
      <c r="L15" s="5"/>
      <c r="M15" s="38"/>
      <c r="N15" s="23"/>
      <c r="O15" s="23"/>
      <c r="P15" s="23"/>
      <c r="Q15" s="23"/>
      <c r="R15" s="23"/>
      <c r="S15" s="23"/>
      <c r="T15" s="23"/>
      <c r="U15" s="23"/>
    </row>
    <row r="16" spans="1:21" s="7" customFormat="1" ht="14.1" customHeight="1">
      <c r="A16" s="46"/>
      <c r="B16" s="80" t="s">
        <v>14</v>
      </c>
      <c r="C16" s="45"/>
      <c r="D16" s="45"/>
      <c r="E16" s="45"/>
      <c r="F16" s="45"/>
      <c r="G16" s="45"/>
      <c r="H16" s="45"/>
      <c r="I16" s="23"/>
      <c r="J16" s="2" t="str">
        <f>B15</f>
        <v>CT MANACOR</v>
      </c>
      <c r="K16" s="14" t="s">
        <v>6</v>
      </c>
      <c r="L16" s="8" t="str">
        <f>B13</f>
        <v>CT MURO</v>
      </c>
      <c r="M16" s="29">
        <v>0</v>
      </c>
      <c r="N16" s="29">
        <v>3</v>
      </c>
      <c r="O16" s="23"/>
      <c r="P16" s="23"/>
      <c r="Q16" s="23"/>
      <c r="R16" s="23"/>
      <c r="S16" s="23"/>
      <c r="T16" s="23"/>
      <c r="U16" s="23"/>
    </row>
    <row r="17" spans="1:21" s="7" customFormat="1" ht="14.1" customHeight="1">
      <c r="A17" s="23"/>
      <c r="B17" s="23"/>
      <c r="C17" s="23"/>
      <c r="D17" s="23"/>
      <c r="E17" s="23"/>
      <c r="F17" s="23"/>
      <c r="G17" s="23"/>
      <c r="H17" s="23"/>
      <c r="I17" s="23"/>
      <c r="J17" s="67" t="str">
        <f>B16</f>
        <v>DESCANSA</v>
      </c>
      <c r="K17" s="14" t="s">
        <v>6</v>
      </c>
      <c r="L17" s="8" t="str">
        <f>B14</f>
        <v>CT LA SALLE</v>
      </c>
      <c r="M17" s="82"/>
      <c r="N17" s="82"/>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57" t="s">
        <v>2</v>
      </c>
      <c r="D20" s="58" t="s">
        <v>0</v>
      </c>
      <c r="E20" s="59" t="s">
        <v>1</v>
      </c>
      <c r="F20" s="59" t="s">
        <v>3</v>
      </c>
      <c r="G20" s="60" t="s">
        <v>4</v>
      </c>
      <c r="H20" s="61" t="s">
        <v>5</v>
      </c>
      <c r="I20" s="23"/>
      <c r="J20" s="63" t="s">
        <v>71</v>
      </c>
      <c r="K20" s="64"/>
      <c r="L20" s="5"/>
      <c r="M20" s="38"/>
      <c r="N20" s="23"/>
      <c r="O20" s="23"/>
      <c r="P20" s="84" t="s">
        <v>80</v>
      </c>
      <c r="Q20" s="85"/>
      <c r="R20" s="5"/>
      <c r="S20" s="38"/>
      <c r="T20" s="23"/>
      <c r="U20" s="23"/>
    </row>
    <row r="21" spans="1:21" s="7" customFormat="1" ht="14.1" customHeight="1">
      <c r="A21" s="51">
        <v>1</v>
      </c>
      <c r="B21" s="88" t="s">
        <v>24</v>
      </c>
      <c r="C21" s="11">
        <f>COUNT(M21,N24,S21)</f>
        <v>3</v>
      </c>
      <c r="D21" s="12">
        <f>IF(M21&gt;N21,1,0)+IF(N24&gt;M24,1,0)+IF(S21&gt;T21,1,0)</f>
        <v>2</v>
      </c>
      <c r="E21" s="12">
        <f>IF(M21&lt;N21,1,0)+IF(N24&lt;M24,1,0)+IF(S21&lt;T21,1,0)</f>
        <v>1</v>
      </c>
      <c r="F21" s="12">
        <f>VALUE(M21+N24+S21)</f>
        <v>5</v>
      </c>
      <c r="G21" s="12">
        <f>VALUE(N21+M24+T21)</f>
        <v>4</v>
      </c>
      <c r="H21" s="13">
        <f>AVERAGE(F21-G21)</f>
        <v>1</v>
      </c>
      <c r="I21" s="47"/>
      <c r="J21" s="2" t="str">
        <f>B21</f>
        <v>CT FELANITX</v>
      </c>
      <c r="K21" s="14" t="s">
        <v>6</v>
      </c>
      <c r="L21" s="3" t="str">
        <f>B24</f>
        <v>DELTA TC</v>
      </c>
      <c r="M21" s="4">
        <v>2</v>
      </c>
      <c r="N21" s="4">
        <v>1</v>
      </c>
      <c r="O21" s="23"/>
      <c r="P21" s="2" t="str">
        <f>B21</f>
        <v>CT FELANITX</v>
      </c>
      <c r="Q21" s="14" t="s">
        <v>6</v>
      </c>
      <c r="R21" s="30" t="str">
        <f>B22</f>
        <v>AD SES PUNTETES</v>
      </c>
      <c r="S21" s="29">
        <v>1</v>
      </c>
      <c r="T21" s="29">
        <v>2</v>
      </c>
      <c r="U21" s="23"/>
    </row>
    <row r="22" spans="1:21" s="7" customFormat="1" ht="14.1" customHeight="1">
      <c r="A22" s="53">
        <v>2</v>
      </c>
      <c r="B22" s="86" t="s">
        <v>38</v>
      </c>
      <c r="C22" s="15">
        <f>COUNT(M22,N25,T21)</f>
        <v>3</v>
      </c>
      <c r="D22" s="15">
        <f>IF(M22&gt;N22,1,0)+IF(N25&gt;M25,1,0)+IF(T21&gt;S21,1,0)</f>
        <v>3</v>
      </c>
      <c r="E22" s="15">
        <f>IF(M22&lt;N22,1,0)+IF(N25&lt;M25,1,0)+IF(T21&lt;S21,1,0)</f>
        <v>0</v>
      </c>
      <c r="F22" s="15">
        <f>VALUE(M22+N25+T21)</f>
        <v>7</v>
      </c>
      <c r="G22" s="15">
        <f>VALUE(N22+M25+S21)</f>
        <v>2</v>
      </c>
      <c r="H22" s="16">
        <f>AVERAGE(F22-G22)</f>
        <v>5</v>
      </c>
      <c r="I22" s="47"/>
      <c r="J22" s="2" t="str">
        <f>B22</f>
        <v>AD SES PUNTETES</v>
      </c>
      <c r="K22" s="14" t="s">
        <v>6</v>
      </c>
      <c r="L22" s="3" t="str">
        <f>B23</f>
        <v>SANTA MARIA TC</v>
      </c>
      <c r="M22" s="4">
        <v>3</v>
      </c>
      <c r="N22" s="4">
        <v>0</v>
      </c>
      <c r="O22" s="23"/>
      <c r="P22" s="3" t="str">
        <f>B23</f>
        <v>SANTA MARIA TC</v>
      </c>
      <c r="Q22" s="14" t="s">
        <v>6</v>
      </c>
      <c r="R22" s="30" t="str">
        <f>B24</f>
        <v>DELTA TC</v>
      </c>
      <c r="S22" s="81">
        <v>0</v>
      </c>
      <c r="T22" s="81">
        <v>5</v>
      </c>
      <c r="U22" s="23"/>
    </row>
    <row r="23" spans="1:21" s="7" customFormat="1" ht="14.1" customHeight="1">
      <c r="A23" s="53">
        <v>3</v>
      </c>
      <c r="B23" s="54" t="s">
        <v>13</v>
      </c>
      <c r="C23" s="15">
        <f>COUNT(N22,M24,S22)</f>
        <v>3</v>
      </c>
      <c r="D23" s="21">
        <f>IF(M24&gt;N24,1,0)+IF(N22&gt;M22,1,0)+IF(S22&gt;T22,1,0)</f>
        <v>0</v>
      </c>
      <c r="E23" s="21">
        <f>IF(M24&lt;N24,1,0)+IF(N22&lt;M22,1,0)+IF(S22&lt;T22,1,0)</f>
        <v>3</v>
      </c>
      <c r="F23" s="21">
        <f>VALUE(N22+M24+S22)</f>
        <v>1</v>
      </c>
      <c r="G23" s="21">
        <f>VALUE(M22+N24+T22)</f>
        <v>10</v>
      </c>
      <c r="H23" s="22">
        <f>AVERAGE(F23-G23)</f>
        <v>-9</v>
      </c>
      <c r="I23" s="23"/>
      <c r="J23" s="63" t="s">
        <v>79</v>
      </c>
      <c r="K23" s="64"/>
      <c r="L23" s="5"/>
      <c r="M23" s="38"/>
      <c r="N23" s="23"/>
      <c r="O23" s="23"/>
      <c r="P23" s="23"/>
      <c r="Q23" s="23"/>
      <c r="R23" s="23"/>
      <c r="S23" s="23"/>
      <c r="T23" s="23"/>
      <c r="U23" s="23"/>
    </row>
    <row r="24" spans="1:21" s="7" customFormat="1" ht="14.1" customHeight="1" thickBot="1">
      <c r="A24" s="55">
        <v>4</v>
      </c>
      <c r="B24" s="56" t="s">
        <v>30</v>
      </c>
      <c r="C24" s="18">
        <f>COUNT(N21,M25,T22)</f>
        <v>3</v>
      </c>
      <c r="D24" s="18">
        <f>IF(N21&gt;M21,1,0)+IF(M25&gt;N25,1,0)+IF(T22&gt;S22,1,0)</f>
        <v>1</v>
      </c>
      <c r="E24" s="18">
        <f>IF(N21&lt;M21,1,0)+IF(M25&lt;N25,1,0)+IF(T22&lt;S22,1,0)</f>
        <v>2</v>
      </c>
      <c r="F24" s="18">
        <f>VALUE(N21+M25+T22)</f>
        <v>7</v>
      </c>
      <c r="G24" s="18">
        <f>VALUE(M21+N25+S22)</f>
        <v>4</v>
      </c>
      <c r="H24" s="19">
        <f>AVERAGE(F24-G24)</f>
        <v>3</v>
      </c>
      <c r="I24" s="23"/>
      <c r="J24" s="2" t="str">
        <f>B23</f>
        <v>SANTA MARIA TC</v>
      </c>
      <c r="K24" s="14" t="s">
        <v>6</v>
      </c>
      <c r="L24" s="8" t="str">
        <f>B21</f>
        <v>CT FELANITX</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DELTA TC</v>
      </c>
      <c r="K25" s="14" t="s">
        <v>6</v>
      </c>
      <c r="L25" s="8" t="str">
        <f>B22</f>
        <v>AD SES PUNTETES</v>
      </c>
      <c r="M25" s="29">
        <v>1</v>
      </c>
      <c r="N25" s="29">
        <v>2</v>
      </c>
      <c r="O25" s="23"/>
      <c r="P25" s="23"/>
      <c r="Q25" s="23"/>
      <c r="R25" s="23"/>
      <c r="S25" s="23"/>
      <c r="T25" s="23"/>
      <c r="U25" s="23"/>
    </row>
    <row r="26" spans="1:21" s="7" customFormat="1" ht="14.1" customHeight="1">
      <c r="A26" s="23"/>
      <c r="B26" s="23"/>
      <c r="C26" s="23"/>
      <c r="D26" s="23"/>
      <c r="E26" s="23"/>
      <c r="F26" s="23"/>
      <c r="G26" s="23"/>
      <c r="H26" s="23"/>
      <c r="I26" s="23"/>
      <c r="J26" s="70"/>
      <c r="K26" s="20"/>
      <c r="L26" s="70"/>
      <c r="M26" s="39"/>
      <c r="N26" s="39"/>
      <c r="O26" s="23"/>
      <c r="P26" s="23"/>
      <c r="Q26" s="23"/>
      <c r="R26" s="23"/>
      <c r="S26" s="23"/>
      <c r="T26" s="23"/>
      <c r="U26" s="23"/>
    </row>
    <row r="27" spans="1:21" ht="13.5" customHeight="1">
      <c r="A27" s="23"/>
      <c r="B27" s="23"/>
      <c r="C27" s="23"/>
      <c r="D27" s="23"/>
      <c r="E27" s="23"/>
      <c r="F27" s="23"/>
      <c r="G27" s="23"/>
      <c r="H27" s="23"/>
      <c r="I27" s="23"/>
      <c r="J27" s="23"/>
      <c r="K27" s="23"/>
      <c r="L27" s="23"/>
      <c r="M27" s="23"/>
      <c r="N27" s="23"/>
      <c r="O27" s="23"/>
      <c r="P27" s="23"/>
      <c r="Q27" s="23"/>
      <c r="R27" s="23"/>
      <c r="S27" s="23"/>
      <c r="T27" s="23"/>
      <c r="U27" s="9"/>
    </row>
    <row r="28" spans="1:21" s="50" customFormat="1" ht="12.95" customHeight="1">
      <c r="A28" s="46"/>
      <c r="B28" s="49"/>
      <c r="C28" s="45"/>
      <c r="D28" s="45"/>
      <c r="E28" s="45"/>
      <c r="F28" s="45"/>
      <c r="G28" s="45"/>
      <c r="H28" s="45"/>
      <c r="J28" s="20"/>
      <c r="K28" s="20"/>
      <c r="L28" s="20"/>
      <c r="M28" s="39"/>
      <c r="N28" s="39"/>
      <c r="P28" s="20"/>
      <c r="Q28" s="20"/>
      <c r="R28" s="48"/>
      <c r="S28" s="39"/>
      <c r="T28" s="39"/>
    </row>
    <row r="29" spans="1:21" ht="21" customHeight="1">
      <c r="B29" s="95" t="s">
        <v>34</v>
      </c>
      <c r="C29" s="96" t="s">
        <v>85</v>
      </c>
      <c r="D29" s="97"/>
      <c r="E29" s="97"/>
      <c r="F29" s="97"/>
      <c r="G29" s="97"/>
      <c r="H29" s="94"/>
      <c r="I29" s="94"/>
      <c r="J29" s="117"/>
      <c r="K29" s="117"/>
      <c r="L29" s="117"/>
      <c r="M29" s="117"/>
      <c r="N29" s="117"/>
      <c r="O29" s="117"/>
      <c r="P29" s="117"/>
      <c r="Q29" s="117"/>
      <c r="R29" s="117"/>
      <c r="S29" s="117"/>
      <c r="T29" s="117"/>
      <c r="U29" s="9"/>
    </row>
    <row r="30" spans="1:21" ht="12" customHeight="1">
      <c r="A30" s="9"/>
      <c r="B30" s="94"/>
      <c r="C30" s="94"/>
      <c r="D30" s="94"/>
      <c r="E30" s="94"/>
      <c r="F30" s="94"/>
      <c r="G30" s="94"/>
      <c r="H30" s="94"/>
      <c r="I30" s="94"/>
      <c r="J30" s="117"/>
      <c r="K30" s="117"/>
      <c r="L30" s="117"/>
      <c r="M30" s="117"/>
      <c r="N30" s="117"/>
      <c r="O30" s="117"/>
      <c r="P30" s="117"/>
      <c r="Q30" s="117"/>
      <c r="R30" s="117"/>
      <c r="S30" s="117"/>
      <c r="T30" s="117"/>
    </row>
    <row r="31" spans="1:21" ht="17.25" customHeight="1">
      <c r="A31" s="9"/>
      <c r="B31" s="98" t="s">
        <v>11</v>
      </c>
      <c r="C31" s="94"/>
      <c r="D31" s="94"/>
      <c r="E31" s="94"/>
      <c r="F31" s="94"/>
      <c r="G31" s="94"/>
      <c r="H31" s="94"/>
      <c r="I31" s="94"/>
      <c r="J31" s="117"/>
      <c r="K31" s="117"/>
      <c r="L31" s="117"/>
      <c r="M31" s="117"/>
      <c r="N31" s="117"/>
      <c r="O31" s="117"/>
      <c r="P31" s="117"/>
      <c r="Q31" s="117"/>
      <c r="R31" s="117"/>
      <c r="S31" s="117"/>
      <c r="T31" s="117"/>
    </row>
    <row r="32" spans="1:21" ht="12" customHeight="1">
      <c r="A32" s="9"/>
      <c r="B32" s="99"/>
      <c r="C32" s="94"/>
      <c r="D32" s="94"/>
      <c r="E32" s="94"/>
      <c r="F32" s="94"/>
      <c r="G32" s="94"/>
      <c r="H32" s="94"/>
      <c r="I32" s="94"/>
      <c r="J32" s="94"/>
      <c r="K32" s="94"/>
      <c r="L32" s="94"/>
      <c r="M32" s="94"/>
      <c r="N32" s="94"/>
      <c r="O32" s="94"/>
      <c r="P32" s="94"/>
      <c r="Q32" s="94"/>
      <c r="R32" s="94"/>
      <c r="S32" s="94"/>
      <c r="T32" s="94"/>
      <c r="U32" s="9"/>
    </row>
    <row r="33" spans="1:21" ht="12" customHeight="1">
      <c r="A33" s="9"/>
      <c r="B33" s="100"/>
      <c r="C33" s="94"/>
      <c r="D33" s="94"/>
      <c r="E33" s="94"/>
      <c r="F33" s="94"/>
      <c r="G33" s="94"/>
      <c r="H33" s="94"/>
      <c r="I33" s="94"/>
      <c r="J33" s="94"/>
      <c r="K33" s="94"/>
      <c r="L33" s="94"/>
      <c r="M33" s="94"/>
      <c r="N33" s="94"/>
      <c r="O33" s="94"/>
      <c r="P33" s="94"/>
      <c r="Q33" s="94"/>
      <c r="R33" s="94"/>
      <c r="S33" s="94"/>
      <c r="T33" s="94"/>
      <c r="U33" s="9"/>
    </row>
    <row r="34" spans="1:21" ht="12" customHeight="1">
      <c r="A34" s="9"/>
      <c r="B34" s="100"/>
      <c r="C34" s="109"/>
      <c r="D34" s="116">
        <v>44142</v>
      </c>
      <c r="E34" s="118"/>
      <c r="F34" s="109"/>
      <c r="G34" s="99"/>
      <c r="H34" s="94"/>
      <c r="I34" s="94"/>
      <c r="J34" s="94"/>
      <c r="K34" s="94"/>
      <c r="L34" s="94"/>
      <c r="M34" s="94"/>
      <c r="N34" s="94"/>
      <c r="O34" s="94"/>
      <c r="P34" s="94"/>
      <c r="Q34" s="94"/>
      <c r="R34" s="94"/>
      <c r="S34" s="94"/>
      <c r="T34" s="94"/>
      <c r="U34" s="9"/>
    </row>
    <row r="35" spans="1:21" ht="12" customHeight="1">
      <c r="A35" s="9"/>
      <c r="B35" s="102" t="s">
        <v>24</v>
      </c>
      <c r="C35" s="110"/>
      <c r="D35" s="110"/>
      <c r="E35" s="110"/>
      <c r="F35" s="110"/>
      <c r="G35" s="100"/>
      <c r="H35" s="94"/>
      <c r="I35" s="94"/>
      <c r="J35" s="94"/>
      <c r="K35" s="94"/>
      <c r="L35" s="94"/>
      <c r="M35" s="94"/>
      <c r="N35" s="94"/>
      <c r="O35" s="94"/>
      <c r="P35" s="94"/>
      <c r="Q35" s="94"/>
      <c r="R35" s="94"/>
      <c r="S35" s="94"/>
      <c r="T35" s="94"/>
      <c r="U35" s="9"/>
    </row>
    <row r="36" spans="1:21" ht="12" customHeight="1">
      <c r="A36" s="9"/>
      <c r="B36" s="94"/>
      <c r="C36" s="110"/>
      <c r="D36" s="110"/>
      <c r="E36" s="110"/>
      <c r="F36" s="110"/>
      <c r="G36" s="100"/>
      <c r="H36" s="94"/>
      <c r="I36" s="94"/>
      <c r="J36" s="94"/>
      <c r="K36" s="94"/>
      <c r="L36" s="94"/>
      <c r="M36" s="94"/>
      <c r="N36" s="94"/>
      <c r="O36" s="94"/>
      <c r="P36" s="94"/>
      <c r="Q36" s="94"/>
      <c r="R36" s="94"/>
      <c r="S36" s="94"/>
      <c r="T36" s="94"/>
      <c r="U36" s="9"/>
    </row>
    <row r="37" spans="1:21" ht="12" customHeight="1">
      <c r="A37" s="9"/>
      <c r="B37" s="94"/>
      <c r="C37" s="110"/>
      <c r="D37" s="110"/>
      <c r="E37" s="110"/>
      <c r="F37" s="110"/>
      <c r="G37" s="100"/>
      <c r="H37" s="94"/>
      <c r="I37" s="94"/>
      <c r="J37" s="104"/>
      <c r="K37" s="94"/>
      <c r="L37" s="94"/>
      <c r="M37" s="94"/>
      <c r="N37" s="94"/>
      <c r="O37" s="94"/>
      <c r="P37" s="94"/>
      <c r="Q37" s="94"/>
      <c r="R37" s="94"/>
      <c r="S37" s="94"/>
      <c r="T37" s="94"/>
      <c r="U37" s="9"/>
    </row>
    <row r="38" spans="1:21" ht="12" customHeight="1">
      <c r="A38" s="9"/>
      <c r="B38" s="94"/>
      <c r="C38" s="110"/>
      <c r="D38" s="110"/>
      <c r="E38" s="110"/>
      <c r="F38" s="110"/>
      <c r="G38" s="100"/>
      <c r="H38" s="105"/>
      <c r="I38" s="109"/>
      <c r="J38" s="111">
        <v>44143</v>
      </c>
      <c r="K38" s="94"/>
      <c r="L38" s="94"/>
      <c r="M38" s="94"/>
      <c r="N38" s="94"/>
      <c r="O38" s="94"/>
      <c r="P38" s="94"/>
      <c r="Q38" s="94"/>
      <c r="R38" s="94"/>
      <c r="S38" s="94"/>
      <c r="T38" s="94"/>
      <c r="U38" s="9"/>
    </row>
    <row r="39" spans="1:21" ht="12" customHeight="1">
      <c r="A39" s="9"/>
      <c r="B39" s="104" t="s">
        <v>12</v>
      </c>
      <c r="C39" s="110"/>
      <c r="D39" s="110"/>
      <c r="E39" s="110"/>
      <c r="F39" s="110"/>
      <c r="G39" s="100"/>
      <c r="H39" s="94"/>
      <c r="I39" s="94"/>
      <c r="J39" s="94"/>
      <c r="K39" s="94"/>
      <c r="L39" s="94"/>
      <c r="M39" s="94"/>
      <c r="N39" s="94"/>
      <c r="O39" s="94"/>
      <c r="P39" s="94"/>
      <c r="Q39" s="94"/>
      <c r="R39" s="94"/>
      <c r="S39" s="94"/>
      <c r="T39" s="94"/>
      <c r="U39" s="9"/>
    </row>
    <row r="40" spans="1:21" ht="12" customHeight="1">
      <c r="A40" s="9"/>
      <c r="B40" s="99"/>
      <c r="C40" s="110"/>
      <c r="D40" s="110"/>
      <c r="E40" s="110"/>
      <c r="F40" s="110"/>
      <c r="G40" s="100"/>
      <c r="H40" s="94"/>
      <c r="I40" s="94"/>
      <c r="J40" s="94"/>
      <c r="K40" s="94"/>
      <c r="L40" s="94"/>
      <c r="M40" s="94"/>
      <c r="N40" s="94"/>
      <c r="O40" s="94"/>
      <c r="P40" s="94"/>
      <c r="Q40" s="94"/>
      <c r="R40" s="94"/>
      <c r="S40" s="94"/>
      <c r="T40" s="94"/>
      <c r="U40" s="9"/>
    </row>
    <row r="41" spans="1:21" ht="12" customHeight="1">
      <c r="A41" s="9"/>
      <c r="B41" s="100"/>
      <c r="C41" s="104"/>
      <c r="D41" s="104"/>
      <c r="E41" s="104"/>
      <c r="F41" s="104"/>
      <c r="G41" s="102"/>
      <c r="H41" s="94"/>
      <c r="I41" s="94"/>
      <c r="J41" s="94"/>
      <c r="K41" s="94"/>
      <c r="L41" s="94"/>
      <c r="M41" s="94"/>
      <c r="N41" s="94"/>
      <c r="O41" s="94"/>
      <c r="P41" s="94"/>
      <c r="Q41" s="94"/>
      <c r="R41" s="94"/>
      <c r="S41" s="94"/>
      <c r="T41" s="94"/>
      <c r="U41" s="9"/>
    </row>
    <row r="42" spans="1:21" ht="12" customHeight="1">
      <c r="A42" s="9"/>
      <c r="B42" s="100"/>
      <c r="C42" s="94"/>
      <c r="D42" s="116">
        <v>44142</v>
      </c>
      <c r="E42" s="118"/>
      <c r="F42" s="94"/>
      <c r="G42" s="94"/>
      <c r="H42" s="94"/>
      <c r="I42" s="94"/>
      <c r="J42" s="94"/>
      <c r="K42" s="94"/>
      <c r="L42" s="94"/>
      <c r="M42" s="94"/>
      <c r="N42" s="94"/>
      <c r="O42" s="94"/>
      <c r="P42" s="94"/>
      <c r="Q42" s="94"/>
      <c r="R42" s="94"/>
      <c r="S42" s="94"/>
      <c r="T42" s="94"/>
      <c r="U42" s="9"/>
    </row>
    <row r="43" spans="1:21" ht="12" customHeight="1">
      <c r="A43" s="9"/>
      <c r="B43" s="108" t="s">
        <v>38</v>
      </c>
      <c r="C43" s="94"/>
      <c r="D43" s="94"/>
      <c r="E43" s="94"/>
      <c r="F43" s="94"/>
      <c r="G43" s="94"/>
      <c r="H43" s="94"/>
      <c r="I43" s="94"/>
      <c r="J43" s="94"/>
      <c r="K43" s="94"/>
      <c r="L43" s="94"/>
      <c r="M43" s="94"/>
      <c r="N43" s="94"/>
      <c r="O43" s="94"/>
      <c r="P43" s="94"/>
      <c r="Q43" s="94"/>
      <c r="R43" s="94"/>
      <c r="S43" s="94"/>
      <c r="T43" s="94"/>
      <c r="U43" s="9"/>
    </row>
    <row r="44" spans="1:21">
      <c r="A44" s="9"/>
      <c r="B44" s="94"/>
      <c r="C44" s="94"/>
      <c r="D44" s="94"/>
      <c r="E44" s="94"/>
      <c r="F44" s="94"/>
      <c r="G44" s="94"/>
      <c r="H44" s="94"/>
      <c r="I44" s="94"/>
      <c r="J44" s="112"/>
      <c r="K44" s="112"/>
      <c r="L44" s="112"/>
      <c r="M44" s="112"/>
      <c r="N44" s="112"/>
      <c r="O44" s="112"/>
      <c r="P44" s="112"/>
      <c r="Q44" s="112"/>
      <c r="R44" s="112"/>
      <c r="S44" s="112"/>
      <c r="T44" s="112"/>
      <c r="U44" s="9"/>
    </row>
  </sheetData>
  <mergeCells count="3">
    <mergeCell ref="J29:T31"/>
    <mergeCell ref="D34:E34"/>
    <mergeCell ref="D42:E42"/>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tabSelected="1" workbookViewId="0">
      <selection activeCell="T23" sqref="T23"/>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61</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55</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2"/>
      <c r="R8" s="93"/>
      <c r="S8" s="9"/>
      <c r="T8" s="9"/>
      <c r="U8" s="9"/>
    </row>
    <row r="9" spans="1:21" ht="12.95" customHeight="1">
      <c r="A9" s="9"/>
      <c r="B9" s="92" t="s">
        <v>20</v>
      </c>
      <c r="C9" s="93"/>
      <c r="D9" s="93"/>
      <c r="E9" s="93"/>
      <c r="F9" s="93"/>
      <c r="G9" s="93"/>
      <c r="H9" s="93"/>
      <c r="I9" s="93"/>
      <c r="J9" s="93"/>
      <c r="K9" s="93"/>
      <c r="L9" s="93"/>
      <c r="M9" s="94"/>
      <c r="N9" s="94"/>
      <c r="O9" s="94"/>
      <c r="P9" s="94"/>
      <c r="Q9" s="92"/>
      <c r="R9" s="93"/>
      <c r="S9" s="9"/>
      <c r="T9" s="9"/>
      <c r="U9" s="9"/>
    </row>
    <row r="10" spans="1:21" ht="12.95" customHeight="1">
      <c r="A10" s="9"/>
      <c r="B10" s="92" t="s">
        <v>21</v>
      </c>
      <c r="C10" s="93"/>
      <c r="D10" s="93"/>
      <c r="E10" s="93"/>
      <c r="F10" s="93"/>
      <c r="G10" s="93"/>
      <c r="H10" s="93"/>
      <c r="I10" s="93"/>
      <c r="J10" s="93"/>
      <c r="K10" s="93"/>
      <c r="L10" s="93"/>
      <c r="M10" s="94"/>
      <c r="N10" s="94"/>
      <c r="O10" s="94"/>
      <c r="P10" s="94"/>
      <c r="Q10" s="92"/>
      <c r="R10" s="93"/>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57" t="s">
        <v>2</v>
      </c>
      <c r="D12" s="58" t="s">
        <v>0</v>
      </c>
      <c r="E12" s="59" t="s">
        <v>1</v>
      </c>
      <c r="F12" s="59" t="s">
        <v>3</v>
      </c>
      <c r="G12" s="60" t="s">
        <v>4</v>
      </c>
      <c r="H12" s="61" t="s">
        <v>5</v>
      </c>
      <c r="I12" s="23"/>
      <c r="J12" s="63" t="s">
        <v>70</v>
      </c>
      <c r="K12" s="64"/>
      <c r="L12" s="5"/>
      <c r="M12" s="38"/>
      <c r="N12" s="23"/>
      <c r="O12" s="23"/>
      <c r="P12" s="84" t="s">
        <v>77</v>
      </c>
      <c r="Q12" s="85"/>
      <c r="R12" s="5"/>
      <c r="S12" s="38"/>
      <c r="T12" s="23"/>
      <c r="U12" s="23"/>
    </row>
    <row r="13" spans="1:21" s="7" customFormat="1" ht="14.1" customHeight="1">
      <c r="A13" s="51">
        <v>1</v>
      </c>
      <c r="B13" s="89" t="s">
        <v>58</v>
      </c>
      <c r="C13" s="11">
        <f>COUNT(M13,N16,S13)</f>
        <v>3</v>
      </c>
      <c r="D13" s="12">
        <f>IF(M13&gt;N13,1,0)+IF(N16&gt;M16,1,0)+IF(S13&gt;T13,1,0)</f>
        <v>3</v>
      </c>
      <c r="E13" s="12">
        <f>IF(M13&lt;N13,1,0)+IF(N16&lt;M16,1,0)+IF(S13&lt;T13,1,0)</f>
        <v>0</v>
      </c>
      <c r="F13" s="12">
        <f>VALUE(M13+N16+S13)</f>
        <v>8</v>
      </c>
      <c r="G13" s="12">
        <f>VALUE(N13+M16+T13)</f>
        <v>1</v>
      </c>
      <c r="H13" s="13">
        <f>AVERAGE(F13-G13)</f>
        <v>7</v>
      </c>
      <c r="I13" s="47"/>
      <c r="J13" s="2" t="str">
        <f>B13</f>
        <v>OPEN MARRATXÍ</v>
      </c>
      <c r="K13" s="14" t="s">
        <v>6</v>
      </c>
      <c r="L13" s="3" t="str">
        <f>B16</f>
        <v>CT ARTÁ</v>
      </c>
      <c r="M13" s="4">
        <v>2</v>
      </c>
      <c r="N13" s="4">
        <v>1</v>
      </c>
      <c r="P13" s="2" t="str">
        <f>B13</f>
        <v>OPEN MARRATXÍ</v>
      </c>
      <c r="Q13" s="14" t="s">
        <v>6</v>
      </c>
      <c r="R13" s="30" t="str">
        <f>B14</f>
        <v>SANTA MARIA TC "B"</v>
      </c>
      <c r="S13" s="29">
        <v>3</v>
      </c>
      <c r="T13" s="29">
        <v>0</v>
      </c>
      <c r="U13" s="23"/>
    </row>
    <row r="14" spans="1:21" s="7" customFormat="1" ht="14.1" customHeight="1">
      <c r="A14" s="53">
        <v>2</v>
      </c>
      <c r="B14" s="54" t="s">
        <v>59</v>
      </c>
      <c r="C14" s="15">
        <f>COUNT(M14,N17,T13)</f>
        <v>3</v>
      </c>
      <c r="D14" s="15">
        <f>IF(M14&gt;N14,1,0)+IF(N17&gt;M17,1,0)+IF(T13&gt;S13,1,0)</f>
        <v>1</v>
      </c>
      <c r="E14" s="15">
        <f>IF(M14&lt;N14,1,0)+IF(N17&lt;M17,1,0)+IF(T13&lt;S13,1,0)</f>
        <v>2</v>
      </c>
      <c r="F14" s="15">
        <f>VALUE(M14+N17+T13)</f>
        <v>4</v>
      </c>
      <c r="G14" s="15">
        <f>VALUE(N14+M17+S13)</f>
        <v>5</v>
      </c>
      <c r="H14" s="16">
        <f>AVERAGE(F14-G14)</f>
        <v>-1</v>
      </c>
      <c r="I14" s="47"/>
      <c r="J14" s="2" t="str">
        <f>B14</f>
        <v>SANTA MARIA TC "B"</v>
      </c>
      <c r="K14" s="14" t="s">
        <v>6</v>
      </c>
      <c r="L14" s="3" t="str">
        <f>B15</f>
        <v>DELTA TC</v>
      </c>
      <c r="M14" s="4">
        <v>3</v>
      </c>
      <c r="N14" s="4">
        <v>0</v>
      </c>
      <c r="P14" s="3" t="str">
        <f>B15</f>
        <v>DELTA TC</v>
      </c>
      <c r="Q14" s="14" t="s">
        <v>6</v>
      </c>
      <c r="R14" s="30" t="str">
        <f>B16</f>
        <v>CT ARTÁ</v>
      </c>
      <c r="S14" s="81">
        <v>0</v>
      </c>
      <c r="T14" s="81">
        <v>3</v>
      </c>
      <c r="U14" s="23"/>
    </row>
    <row r="15" spans="1:21" s="7" customFormat="1" ht="14.1" customHeight="1">
      <c r="A15" s="53">
        <v>3</v>
      </c>
      <c r="B15" s="54" t="s">
        <v>30</v>
      </c>
      <c r="C15" s="15">
        <f>COUNT(N14,M16,S14)</f>
        <v>3</v>
      </c>
      <c r="D15" s="21">
        <f>IF(M16&gt;N16,1,0)+IF(N14&gt;M14,1,0)+IF(S14&gt;T14,1,0)</f>
        <v>0</v>
      </c>
      <c r="E15" s="21">
        <f>IF(M16&lt;N16,1,0)+IF(N14&lt;M14,1,0)+IF(S14&lt;T14,1,0)</f>
        <v>3</v>
      </c>
      <c r="F15" s="21">
        <f>VALUE(N14+M16+S14)</f>
        <v>0</v>
      </c>
      <c r="G15" s="21">
        <f>VALUE(M14+N16+T14)</f>
        <v>9</v>
      </c>
      <c r="H15" s="22">
        <f>AVERAGE(F15-G15)</f>
        <v>-9</v>
      </c>
      <c r="I15" s="23"/>
      <c r="J15" s="84" t="s">
        <v>76</v>
      </c>
      <c r="K15" s="85"/>
      <c r="L15" s="5"/>
      <c r="M15" s="38"/>
      <c r="N15" s="23"/>
      <c r="O15" s="23"/>
      <c r="P15" s="23"/>
      <c r="Q15" s="23"/>
      <c r="R15" s="23"/>
      <c r="S15" s="23"/>
      <c r="T15" s="23"/>
      <c r="U15" s="23"/>
    </row>
    <row r="16" spans="1:21" s="7" customFormat="1" ht="14.1" customHeight="1" thickBot="1">
      <c r="A16" s="55">
        <v>4</v>
      </c>
      <c r="B16" s="91" t="s">
        <v>46</v>
      </c>
      <c r="C16" s="18">
        <f>COUNT(N13,M17,T14)</f>
        <v>3</v>
      </c>
      <c r="D16" s="18">
        <f>IF(N13&gt;M13,1,0)+IF(M17&gt;N17,1,0)+IF(T14&gt;S14,1,0)</f>
        <v>2</v>
      </c>
      <c r="E16" s="18">
        <f>IF(N13&lt;M13,1,0)+IF(M17&lt;N17,1,0)+IF(T14&lt;S14,1,0)</f>
        <v>1</v>
      </c>
      <c r="F16" s="18">
        <f>VALUE(N13+M17+T14)</f>
        <v>6</v>
      </c>
      <c r="G16" s="18">
        <f>VALUE(M13+N17+S14)</f>
        <v>3</v>
      </c>
      <c r="H16" s="19">
        <f>AVERAGE(F16-G16)</f>
        <v>3</v>
      </c>
      <c r="I16" s="23"/>
      <c r="J16" s="2" t="str">
        <f>B15</f>
        <v>DELTA TC</v>
      </c>
      <c r="K16" s="14" t="s">
        <v>6</v>
      </c>
      <c r="L16" s="8" t="str">
        <f>B13</f>
        <v>OPEN MARRATXÍ</v>
      </c>
      <c r="M16" s="81">
        <v>0</v>
      </c>
      <c r="N16" s="81">
        <v>3</v>
      </c>
      <c r="O16" s="23"/>
      <c r="P16" s="23"/>
      <c r="Q16" s="23"/>
      <c r="R16" s="23"/>
      <c r="S16" s="23"/>
      <c r="T16" s="23"/>
      <c r="U16" s="23"/>
    </row>
    <row r="17" spans="1:21" s="7" customFormat="1" ht="14.1" customHeight="1">
      <c r="A17" s="23"/>
      <c r="B17" s="23"/>
      <c r="C17" s="23"/>
      <c r="D17" s="23"/>
      <c r="E17" s="23"/>
      <c r="F17" s="23"/>
      <c r="G17" s="23"/>
      <c r="H17" s="23"/>
      <c r="I17" s="23"/>
      <c r="J17" s="2" t="str">
        <f>B16</f>
        <v>CT ARTÁ</v>
      </c>
      <c r="K17" s="14" t="s">
        <v>6</v>
      </c>
      <c r="L17" s="8" t="str">
        <f>B14</f>
        <v>SANTA MARIA TC "B"</v>
      </c>
      <c r="M17" s="29">
        <v>2</v>
      </c>
      <c r="N17" s="29">
        <v>1</v>
      </c>
      <c r="O17" s="23"/>
      <c r="P17" s="23"/>
      <c r="Q17" s="23"/>
      <c r="R17" s="23"/>
      <c r="S17" s="23"/>
      <c r="T17" s="23"/>
      <c r="U17" s="23"/>
    </row>
    <row r="18" spans="1:21" s="50" customFormat="1" ht="14.1" customHeight="1">
      <c r="A18" s="46"/>
      <c r="B18" s="49"/>
      <c r="C18" s="45"/>
      <c r="D18" s="45"/>
      <c r="E18" s="45"/>
      <c r="F18" s="45"/>
      <c r="G18" s="45"/>
      <c r="H18" s="45"/>
      <c r="J18" s="20"/>
      <c r="K18" s="20"/>
      <c r="L18" s="20"/>
      <c r="M18" s="39"/>
      <c r="N18" s="39"/>
      <c r="P18" s="20"/>
      <c r="Q18" s="20"/>
      <c r="R18" s="20"/>
      <c r="S18" s="39"/>
      <c r="T18" s="39"/>
    </row>
    <row r="19" spans="1:21" s="50" customFormat="1" ht="14.1" customHeight="1" thickBot="1">
      <c r="A19" s="44"/>
      <c r="B19" s="72"/>
      <c r="C19" s="73"/>
      <c r="D19" s="73"/>
      <c r="E19" s="74"/>
      <c r="F19" s="74"/>
      <c r="G19" s="74"/>
      <c r="H19" s="74"/>
      <c r="J19" s="5"/>
      <c r="K19" s="5"/>
      <c r="L19" s="5"/>
      <c r="M19" s="68"/>
      <c r="P19" s="5"/>
      <c r="Q19" s="5"/>
      <c r="R19" s="5"/>
      <c r="S19" s="68"/>
    </row>
    <row r="20" spans="1:21" s="7" customFormat="1" ht="14.1" customHeight="1" thickBot="1">
      <c r="A20" s="10"/>
      <c r="B20" s="1" t="s">
        <v>8</v>
      </c>
      <c r="C20" s="57" t="s">
        <v>2</v>
      </c>
      <c r="D20" s="58" t="s">
        <v>0</v>
      </c>
      <c r="E20" s="59" t="s">
        <v>1</v>
      </c>
      <c r="F20" s="59" t="s">
        <v>3</v>
      </c>
      <c r="G20" s="60" t="s">
        <v>4</v>
      </c>
      <c r="H20" s="61" t="s">
        <v>5</v>
      </c>
      <c r="I20" s="23"/>
      <c r="J20" s="63" t="s">
        <v>70</v>
      </c>
      <c r="K20" s="64"/>
      <c r="L20" s="5"/>
      <c r="M20" s="38"/>
      <c r="N20" s="23"/>
      <c r="O20" s="23"/>
      <c r="P20" s="84" t="s">
        <v>77</v>
      </c>
      <c r="Q20" s="85"/>
      <c r="R20" s="5"/>
      <c r="S20" s="38"/>
      <c r="T20" s="23"/>
      <c r="U20" s="23"/>
    </row>
    <row r="21" spans="1:21" s="7" customFormat="1" ht="14.1" customHeight="1">
      <c r="A21" s="51">
        <v>1</v>
      </c>
      <c r="B21" s="88" t="s">
        <v>24</v>
      </c>
      <c r="C21" s="11">
        <f>COUNT(M21,N24,S21)</f>
        <v>3</v>
      </c>
      <c r="D21" s="12">
        <f>IF(M21&gt;N21,1,0)+IF(N24&gt;M24,1,0)+IF(S21&gt;T21,1,0)</f>
        <v>2</v>
      </c>
      <c r="E21" s="12">
        <f>IF(M21&lt;N21,1,0)+IF(N24&lt;M24,1,0)+IF(S21&lt;T21,1,0)</f>
        <v>1</v>
      </c>
      <c r="F21" s="12">
        <f>VALUE(M21+N24+S21)</f>
        <v>5</v>
      </c>
      <c r="G21" s="12">
        <f>VALUE(N21+M24+T21)</f>
        <v>4</v>
      </c>
      <c r="H21" s="13">
        <f>AVERAGE(F21-G21)</f>
        <v>1</v>
      </c>
      <c r="I21" s="47"/>
      <c r="J21" s="2" t="str">
        <f>B21</f>
        <v>CT FELANITX</v>
      </c>
      <c r="K21" s="14" t="s">
        <v>6</v>
      </c>
      <c r="L21" s="3" t="str">
        <f>B24</f>
        <v>SANTA MARIA TC "C"</v>
      </c>
      <c r="M21" s="4">
        <v>3</v>
      </c>
      <c r="N21" s="4">
        <v>0</v>
      </c>
      <c r="P21" s="2" t="str">
        <f>B21</f>
        <v>CT FELANITX</v>
      </c>
      <c r="Q21" s="14" t="s">
        <v>6</v>
      </c>
      <c r="R21" s="30" t="str">
        <f>B22</f>
        <v>CT MURO</v>
      </c>
      <c r="S21" s="29">
        <v>0</v>
      </c>
      <c r="T21" s="29">
        <v>3</v>
      </c>
      <c r="U21" s="23"/>
    </row>
    <row r="22" spans="1:21" s="7" customFormat="1" ht="14.1" customHeight="1">
      <c r="A22" s="53">
        <v>2</v>
      </c>
      <c r="B22" s="86" t="s">
        <v>11</v>
      </c>
      <c r="C22" s="15">
        <f>COUNT(M22,N25,T21)</f>
        <v>3</v>
      </c>
      <c r="D22" s="15">
        <f>IF(M22&gt;N22,1,0)+IF(N25&gt;M25,1,0)+IF(T21&gt;S21,1,0)</f>
        <v>3</v>
      </c>
      <c r="E22" s="15">
        <f>IF(M22&lt;N22,1,0)+IF(N25&lt;M25,1,0)+IF(T21&lt;S21,1,0)</f>
        <v>0</v>
      </c>
      <c r="F22" s="15">
        <f>VALUE(M22+N25+T21)</f>
        <v>9</v>
      </c>
      <c r="G22" s="15">
        <f>VALUE(N22+M25+S21)</f>
        <v>0</v>
      </c>
      <c r="H22" s="16">
        <f>AVERAGE(F22-G22)</f>
        <v>9</v>
      </c>
      <c r="I22" s="47"/>
      <c r="J22" s="2" t="str">
        <f>B22</f>
        <v>CT MURO</v>
      </c>
      <c r="K22" s="14" t="s">
        <v>6</v>
      </c>
      <c r="L22" s="3" t="str">
        <f>B23</f>
        <v>TC BINISSALEM</v>
      </c>
      <c r="M22" s="4">
        <v>3</v>
      </c>
      <c r="N22" s="4">
        <v>0</v>
      </c>
      <c r="P22" s="3" t="str">
        <f>B23</f>
        <v>TC BINISSALEM</v>
      </c>
      <c r="Q22" s="14" t="s">
        <v>6</v>
      </c>
      <c r="R22" s="30" t="str">
        <f>B24</f>
        <v>SANTA MARIA TC "C"</v>
      </c>
      <c r="S22" s="81">
        <v>3</v>
      </c>
      <c r="T22" s="81">
        <v>0</v>
      </c>
      <c r="U22" s="23"/>
    </row>
    <row r="23" spans="1:21" s="7" customFormat="1" ht="14.1" customHeight="1">
      <c r="A23" s="53">
        <v>3</v>
      </c>
      <c r="B23" s="54" t="s">
        <v>47</v>
      </c>
      <c r="C23" s="15">
        <f>COUNT(N22,M24,S22)</f>
        <v>3</v>
      </c>
      <c r="D23" s="21">
        <f>IF(M24&gt;N24,1,0)+IF(N22&gt;M22,1,0)+IF(S22&gt;T22,1,0)</f>
        <v>1</v>
      </c>
      <c r="E23" s="21">
        <f>IF(M24&lt;N24,1,0)+IF(N22&lt;M22,1,0)+IF(S22&lt;T22,1,0)</f>
        <v>2</v>
      </c>
      <c r="F23" s="21">
        <f>VALUE(N22+M24+S22)</f>
        <v>4</v>
      </c>
      <c r="G23" s="21">
        <f>VALUE(M22+N24+T22)</f>
        <v>5</v>
      </c>
      <c r="H23" s="22">
        <f>AVERAGE(F23-G23)</f>
        <v>-1</v>
      </c>
      <c r="I23" s="23"/>
      <c r="J23" s="84" t="s">
        <v>76</v>
      </c>
      <c r="K23" s="85"/>
      <c r="L23" s="5"/>
      <c r="M23" s="38"/>
      <c r="N23" s="23"/>
      <c r="O23" s="23"/>
      <c r="P23" s="23"/>
      <c r="Q23" s="23"/>
      <c r="R23" s="23"/>
      <c r="S23" s="23"/>
      <c r="T23" s="23"/>
      <c r="U23" s="23"/>
    </row>
    <row r="24" spans="1:21" s="7" customFormat="1" ht="14.1" customHeight="1" thickBot="1">
      <c r="A24" s="55">
        <v>4</v>
      </c>
      <c r="B24" s="56" t="s">
        <v>60</v>
      </c>
      <c r="C24" s="18">
        <f>COUNT(N21,M25,T22)</f>
        <v>3</v>
      </c>
      <c r="D24" s="18">
        <f>IF(N21&gt;M21,1,0)+IF(M25&gt;N25,1,0)+IF(T22&gt;S22,1,0)</f>
        <v>0</v>
      </c>
      <c r="E24" s="18">
        <f>IF(N21&lt;M21,1,0)+IF(M25&lt;N25,1,0)+IF(T22&lt;S22,1,0)</f>
        <v>3</v>
      </c>
      <c r="F24" s="18">
        <f>VALUE(N21+M25+T22)</f>
        <v>0</v>
      </c>
      <c r="G24" s="18">
        <f>VALUE(M21+N25+S22)</f>
        <v>9</v>
      </c>
      <c r="H24" s="19">
        <f>AVERAGE(F24-G24)</f>
        <v>-9</v>
      </c>
      <c r="I24" s="23"/>
      <c r="J24" s="2" t="str">
        <f>B23</f>
        <v>TC BINISSALEM</v>
      </c>
      <c r="K24" s="14" t="s">
        <v>6</v>
      </c>
      <c r="L24" s="8" t="str">
        <f>B21</f>
        <v>CT FELANITX</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SANTA MARIA TC "C"</v>
      </c>
      <c r="K25" s="14" t="s">
        <v>6</v>
      </c>
      <c r="L25" s="8" t="str">
        <f>B22</f>
        <v>CT MURO</v>
      </c>
      <c r="M25" s="81">
        <v>0</v>
      </c>
      <c r="N25" s="81">
        <v>3</v>
      </c>
      <c r="O25" s="23"/>
      <c r="P25" s="23"/>
      <c r="Q25" s="23"/>
      <c r="R25" s="23"/>
      <c r="S25" s="23"/>
      <c r="T25" s="23"/>
      <c r="U25" s="23"/>
    </row>
    <row r="26" spans="1:21" s="50" customFormat="1" ht="14.1" customHeight="1">
      <c r="J26" s="71"/>
      <c r="K26" s="20"/>
      <c r="L26" s="20"/>
      <c r="M26" s="39"/>
      <c r="N26" s="39"/>
      <c r="P26" s="20"/>
      <c r="Q26" s="20"/>
      <c r="R26" s="20"/>
      <c r="S26" s="39"/>
      <c r="T26" s="39"/>
    </row>
    <row r="27" spans="1:21" s="50" customFormat="1" ht="14.1" customHeight="1">
      <c r="J27" s="5"/>
      <c r="K27" s="5"/>
      <c r="L27" s="5"/>
      <c r="M27" s="68"/>
      <c r="P27" s="20"/>
      <c r="Q27" s="20"/>
      <c r="R27" s="20"/>
      <c r="S27" s="39"/>
      <c r="T27" s="39"/>
    </row>
    <row r="28" spans="1:21" s="42" customFormat="1" ht="14.1" customHeight="1">
      <c r="B28" s="75"/>
      <c r="H28" s="50"/>
      <c r="I28" s="50"/>
      <c r="J28" s="20"/>
      <c r="K28" s="20"/>
      <c r="L28" s="20"/>
      <c r="M28" s="39"/>
      <c r="N28" s="39"/>
      <c r="O28" s="50"/>
      <c r="P28" s="50"/>
      <c r="Q28" s="50"/>
      <c r="R28" s="50"/>
      <c r="S28" s="50"/>
      <c r="T28" s="50"/>
    </row>
    <row r="29" spans="1:21" s="42" customFormat="1" ht="14.1" customHeight="1">
      <c r="A29" s="50"/>
      <c r="B29" s="50"/>
      <c r="C29" s="50"/>
      <c r="D29" s="50"/>
      <c r="E29" s="50"/>
      <c r="F29" s="50"/>
      <c r="G29" s="50"/>
      <c r="H29" s="50"/>
      <c r="I29" s="50"/>
      <c r="J29" s="71"/>
      <c r="K29" s="20"/>
      <c r="L29" s="20"/>
      <c r="M29" s="39"/>
      <c r="N29" s="39"/>
      <c r="O29" s="50"/>
      <c r="P29" s="50"/>
      <c r="Q29" s="50"/>
      <c r="R29" s="50"/>
      <c r="S29" s="50"/>
      <c r="T29" s="50"/>
    </row>
    <row r="30" spans="1:21" s="50" customFormat="1" ht="12.95" customHeight="1">
      <c r="A30" s="46"/>
      <c r="B30" s="49"/>
      <c r="C30" s="45"/>
      <c r="D30" s="45"/>
      <c r="E30" s="45"/>
      <c r="F30" s="45"/>
      <c r="G30" s="45"/>
      <c r="H30" s="45"/>
      <c r="J30" s="20"/>
      <c r="K30" s="20"/>
      <c r="L30" s="20"/>
      <c r="M30" s="39"/>
      <c r="N30" s="39"/>
      <c r="P30" s="20"/>
      <c r="Q30" s="20"/>
      <c r="R30" s="48"/>
      <c r="S30" s="39"/>
      <c r="T30" s="39"/>
    </row>
    <row r="31" spans="1:21" ht="21" customHeight="1">
      <c r="B31" s="95" t="s">
        <v>34</v>
      </c>
      <c r="C31" s="96" t="s">
        <v>85</v>
      </c>
      <c r="D31" s="97"/>
      <c r="E31" s="97"/>
      <c r="F31" s="97"/>
      <c r="G31" s="97"/>
      <c r="H31" s="97"/>
      <c r="I31" s="94"/>
      <c r="J31" s="117"/>
      <c r="K31" s="117"/>
      <c r="L31" s="117"/>
      <c r="M31" s="117"/>
      <c r="N31" s="117"/>
      <c r="O31" s="117"/>
      <c r="P31" s="117"/>
      <c r="Q31" s="117"/>
      <c r="R31" s="117"/>
      <c r="S31" s="117"/>
      <c r="T31" s="117"/>
      <c r="U31" s="9"/>
    </row>
    <row r="32" spans="1:21" ht="12" customHeight="1">
      <c r="A32" s="9"/>
      <c r="B32" s="94"/>
      <c r="C32" s="94"/>
      <c r="D32" s="94"/>
      <c r="E32" s="94"/>
      <c r="F32" s="94"/>
      <c r="G32" s="94"/>
      <c r="H32" s="94"/>
      <c r="I32" s="94"/>
      <c r="J32" s="117"/>
      <c r="K32" s="117"/>
      <c r="L32" s="117"/>
      <c r="M32" s="117"/>
      <c r="N32" s="117"/>
      <c r="O32" s="117"/>
      <c r="P32" s="117"/>
      <c r="Q32" s="117"/>
      <c r="R32" s="117"/>
      <c r="S32" s="117"/>
      <c r="T32" s="117"/>
    </row>
    <row r="33" spans="1:21" ht="12" customHeight="1">
      <c r="A33" s="9"/>
      <c r="B33" s="98" t="s">
        <v>58</v>
      </c>
      <c r="C33" s="94"/>
      <c r="D33" s="94"/>
      <c r="E33" s="94"/>
      <c r="F33" s="94"/>
      <c r="G33" s="94"/>
      <c r="H33" s="94"/>
      <c r="I33" s="94"/>
      <c r="J33" s="117"/>
      <c r="K33" s="117"/>
      <c r="L33" s="117"/>
      <c r="M33" s="117"/>
      <c r="N33" s="117"/>
      <c r="O33" s="117"/>
      <c r="P33" s="117"/>
      <c r="Q33" s="117"/>
      <c r="R33" s="117"/>
      <c r="S33" s="117"/>
      <c r="T33" s="117"/>
    </row>
    <row r="34" spans="1:21" ht="12" customHeight="1">
      <c r="A34" s="9"/>
      <c r="B34" s="99"/>
      <c r="C34" s="94"/>
      <c r="D34" s="94"/>
      <c r="E34" s="94"/>
      <c r="F34" s="94"/>
      <c r="G34" s="94"/>
      <c r="H34" s="94"/>
      <c r="I34" s="94"/>
      <c r="J34" s="94"/>
      <c r="K34" s="94"/>
      <c r="L34" s="94"/>
      <c r="M34" s="94"/>
      <c r="N34" s="94"/>
      <c r="O34" s="94"/>
      <c r="P34" s="94"/>
      <c r="Q34" s="94"/>
      <c r="R34" s="94"/>
      <c r="S34" s="94"/>
      <c r="T34" s="94"/>
      <c r="U34" s="9"/>
    </row>
    <row r="35" spans="1:21" ht="12" customHeight="1">
      <c r="A35" s="9"/>
      <c r="B35" s="100"/>
      <c r="C35" s="94"/>
      <c r="D35" s="94"/>
      <c r="E35" s="94"/>
      <c r="F35" s="94"/>
      <c r="G35" s="94"/>
      <c r="H35" s="94"/>
      <c r="I35" s="94"/>
      <c r="J35" s="94"/>
      <c r="K35" s="94"/>
      <c r="L35" s="94"/>
      <c r="M35" s="94"/>
      <c r="N35" s="94"/>
      <c r="O35" s="94"/>
      <c r="P35" s="94"/>
      <c r="Q35" s="94"/>
      <c r="R35" s="94"/>
      <c r="S35" s="94"/>
      <c r="T35" s="94"/>
      <c r="U35" s="9"/>
    </row>
    <row r="36" spans="1:21" ht="12" customHeight="1">
      <c r="A36" s="9"/>
      <c r="B36" s="100"/>
      <c r="C36" s="109"/>
      <c r="D36" s="116">
        <v>44142</v>
      </c>
      <c r="E36" s="118"/>
      <c r="F36" s="109"/>
      <c r="G36" s="99"/>
      <c r="H36" s="94"/>
      <c r="I36" s="94"/>
      <c r="J36" s="94"/>
      <c r="K36" s="94"/>
      <c r="L36" s="94"/>
      <c r="M36" s="94"/>
      <c r="N36" s="94"/>
      <c r="O36" s="94"/>
      <c r="P36" s="94"/>
      <c r="Q36" s="94"/>
      <c r="R36" s="94"/>
      <c r="S36" s="94"/>
      <c r="T36" s="94"/>
      <c r="U36" s="9"/>
    </row>
    <row r="37" spans="1:21" ht="12" customHeight="1">
      <c r="A37" s="9"/>
      <c r="B37" s="102" t="s">
        <v>24</v>
      </c>
      <c r="C37" s="110"/>
      <c r="D37" s="110"/>
      <c r="E37" s="110"/>
      <c r="F37" s="110"/>
      <c r="G37" s="100"/>
      <c r="H37" s="94"/>
      <c r="I37" s="94"/>
      <c r="J37" s="94"/>
      <c r="K37" s="94"/>
      <c r="L37" s="94"/>
      <c r="M37" s="94"/>
      <c r="N37" s="94"/>
      <c r="O37" s="94"/>
      <c r="P37" s="94"/>
      <c r="Q37" s="94"/>
      <c r="R37" s="94"/>
      <c r="S37" s="94"/>
      <c r="T37" s="94"/>
      <c r="U37" s="9"/>
    </row>
    <row r="38" spans="1:21" ht="12" customHeight="1">
      <c r="A38" s="9"/>
      <c r="B38" s="94"/>
      <c r="C38" s="110"/>
      <c r="D38" s="110"/>
      <c r="E38" s="110"/>
      <c r="F38" s="110"/>
      <c r="G38" s="100"/>
      <c r="H38" s="94"/>
      <c r="I38" s="94"/>
      <c r="J38" s="94"/>
      <c r="K38" s="94"/>
      <c r="L38" s="94"/>
      <c r="M38" s="94"/>
      <c r="N38" s="94"/>
      <c r="O38" s="94"/>
      <c r="P38" s="94"/>
      <c r="Q38" s="94"/>
      <c r="R38" s="94"/>
      <c r="S38" s="94"/>
      <c r="T38" s="94"/>
      <c r="U38" s="9"/>
    </row>
    <row r="39" spans="1:21" ht="12" customHeight="1">
      <c r="A39" s="9"/>
      <c r="B39" s="94"/>
      <c r="C39" s="110"/>
      <c r="D39" s="110"/>
      <c r="E39" s="110"/>
      <c r="F39" s="110"/>
      <c r="G39" s="100"/>
      <c r="H39" s="94"/>
      <c r="I39" s="94"/>
      <c r="J39" s="104"/>
      <c r="K39" s="94"/>
      <c r="L39" s="94"/>
      <c r="M39" s="94"/>
      <c r="N39" s="94"/>
      <c r="O39" s="94"/>
      <c r="P39" s="94"/>
      <c r="Q39" s="94"/>
      <c r="R39" s="94"/>
      <c r="S39" s="94"/>
      <c r="T39" s="94"/>
      <c r="U39" s="9"/>
    </row>
    <row r="40" spans="1:21" ht="12" customHeight="1">
      <c r="A40" s="9"/>
      <c r="B40" s="94"/>
      <c r="C40" s="110"/>
      <c r="D40" s="110"/>
      <c r="E40" s="110"/>
      <c r="F40" s="110"/>
      <c r="G40" s="100"/>
      <c r="H40" s="105"/>
      <c r="I40" s="109"/>
      <c r="J40" s="111">
        <v>44143</v>
      </c>
      <c r="K40" s="94"/>
      <c r="L40" s="94"/>
      <c r="M40" s="94"/>
      <c r="N40" s="94"/>
      <c r="O40" s="94"/>
      <c r="P40" s="94"/>
      <c r="Q40" s="94"/>
      <c r="R40" s="94"/>
      <c r="S40" s="94"/>
      <c r="T40" s="94"/>
      <c r="U40" s="9"/>
    </row>
    <row r="41" spans="1:21" ht="12" customHeight="1">
      <c r="A41" s="9"/>
      <c r="B41" s="104" t="s">
        <v>82</v>
      </c>
      <c r="C41" s="110"/>
      <c r="D41" s="110"/>
      <c r="E41" s="110"/>
      <c r="F41" s="110"/>
      <c r="G41" s="100"/>
      <c r="H41" s="94"/>
      <c r="I41" s="94"/>
      <c r="J41" s="94"/>
      <c r="K41" s="94"/>
      <c r="L41" s="94"/>
      <c r="M41" s="94"/>
      <c r="N41" s="94"/>
      <c r="O41" s="94"/>
      <c r="P41" s="94"/>
      <c r="Q41" s="94"/>
      <c r="R41" s="94"/>
      <c r="S41" s="94"/>
      <c r="T41" s="94"/>
      <c r="U41" s="9"/>
    </row>
    <row r="42" spans="1:21" ht="12" customHeight="1">
      <c r="A42" s="9"/>
      <c r="B42" s="99"/>
      <c r="C42" s="110"/>
      <c r="D42" s="110"/>
      <c r="E42" s="110"/>
      <c r="F42" s="110"/>
      <c r="G42" s="100"/>
      <c r="H42" s="94"/>
      <c r="I42" s="94"/>
      <c r="J42" s="94"/>
      <c r="K42" s="94"/>
      <c r="L42" s="94"/>
      <c r="M42" s="94"/>
      <c r="N42" s="94"/>
      <c r="O42" s="94"/>
      <c r="P42" s="94"/>
      <c r="Q42" s="94"/>
      <c r="R42" s="94"/>
      <c r="S42" s="94"/>
      <c r="T42" s="94"/>
      <c r="U42" s="9"/>
    </row>
    <row r="43" spans="1:21" ht="12" customHeight="1">
      <c r="A43" s="9"/>
      <c r="B43" s="100"/>
      <c r="C43" s="104"/>
      <c r="D43" s="104"/>
      <c r="E43" s="104"/>
      <c r="F43" s="104"/>
      <c r="G43" s="102"/>
      <c r="H43" s="94"/>
      <c r="I43" s="94"/>
      <c r="J43" s="94"/>
      <c r="K43" s="94"/>
      <c r="L43" s="94"/>
      <c r="M43" s="94"/>
      <c r="N43" s="94"/>
      <c r="O43" s="94"/>
      <c r="P43" s="94"/>
      <c r="Q43" s="94"/>
      <c r="R43" s="94"/>
      <c r="S43" s="94"/>
      <c r="T43" s="94"/>
      <c r="U43" s="9"/>
    </row>
    <row r="44" spans="1:21" ht="12" customHeight="1">
      <c r="A44" s="9"/>
      <c r="B44" s="100"/>
      <c r="C44" s="94"/>
      <c r="D44" s="116">
        <v>44142</v>
      </c>
      <c r="E44" s="118"/>
      <c r="F44" s="94"/>
      <c r="G44" s="94"/>
      <c r="H44" s="94"/>
      <c r="I44" s="94"/>
      <c r="J44" s="94"/>
      <c r="K44" s="94"/>
      <c r="L44" s="94"/>
      <c r="M44" s="94"/>
      <c r="N44" s="94"/>
      <c r="O44" s="94"/>
      <c r="P44" s="94"/>
      <c r="Q44" s="94"/>
      <c r="R44" s="94"/>
      <c r="S44" s="94"/>
      <c r="T44" s="94"/>
      <c r="U44" s="9"/>
    </row>
    <row r="45" spans="1:21" ht="12" customHeight="1">
      <c r="A45" s="9"/>
      <c r="B45" s="108" t="s">
        <v>11</v>
      </c>
      <c r="C45" s="94"/>
      <c r="D45" s="94"/>
      <c r="E45" s="94"/>
      <c r="F45" s="94"/>
      <c r="G45" s="94"/>
      <c r="H45" s="94"/>
      <c r="I45" s="94"/>
      <c r="J45" s="94"/>
      <c r="K45" s="94"/>
      <c r="L45" s="94"/>
      <c r="M45" s="94"/>
      <c r="N45" s="94"/>
      <c r="O45" s="94"/>
      <c r="P45" s="94"/>
      <c r="Q45" s="94"/>
      <c r="R45" s="94"/>
      <c r="S45" s="94"/>
      <c r="T45" s="94"/>
      <c r="U45" s="9"/>
    </row>
    <row r="46" spans="1:21">
      <c r="A46" s="9"/>
      <c r="B46" s="94"/>
      <c r="C46" s="94"/>
      <c r="D46" s="94"/>
      <c r="E46" s="94"/>
      <c r="F46" s="94"/>
      <c r="G46" s="94"/>
      <c r="H46" s="94"/>
      <c r="I46" s="94"/>
      <c r="J46" s="112"/>
      <c r="K46" s="112"/>
      <c r="L46" s="112"/>
      <c r="M46" s="112"/>
      <c r="N46" s="112"/>
      <c r="O46" s="112"/>
      <c r="P46" s="112"/>
      <c r="Q46" s="112"/>
      <c r="R46" s="112"/>
      <c r="S46" s="112"/>
      <c r="T46" s="112"/>
      <c r="U46" s="9"/>
    </row>
  </sheetData>
  <mergeCells count="3">
    <mergeCell ref="J31:T33"/>
    <mergeCell ref="D36:E36"/>
    <mergeCell ref="D44:E44"/>
  </mergeCells>
  <pageMargins left="0.70866141732283472" right="0.70866141732283472" top="0.74803149606299213" bottom="0.74803149606299213" header="0.31496062992125984" footer="0.31496062992125984"/>
  <pageSetup paperSize="9"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SUB10M</vt:lpstr>
      <vt:lpstr>ALEM</vt:lpstr>
      <vt:lpstr>INFM</vt:lpstr>
      <vt:lpstr>CADM</vt:lpstr>
      <vt:lpstr>ALEF</vt:lpstr>
      <vt:lpstr>INFF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2020-01-10T11:24:44Z</cp:lastPrinted>
  <dcterms:created xsi:type="dcterms:W3CDTF">2016-11-15T09:47:28Z</dcterms:created>
  <dcterms:modified xsi:type="dcterms:W3CDTF">2020-10-28T10:19:01Z</dcterms:modified>
</cp:coreProperties>
</file>