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4505" yWindow="-15" windowWidth="14340" windowHeight="12780" tabRatio="675"/>
  </bookViews>
  <sheets>
    <sheet name="SUB10 M" sheetId="1" r:id="rId1"/>
    <sheet name="ALEVIN M" sheetId="5" r:id="rId2"/>
    <sheet name="INFANTIL M" sheetId="7" r:id="rId3"/>
    <sheet name="CADETE F" sheetId="8" r:id="rId4"/>
  </sheets>
  <calcPr calcId="125725"/>
</workbook>
</file>

<file path=xl/calcChain.xml><?xml version="1.0" encoding="utf-8"?>
<calcChain xmlns="http://schemas.openxmlformats.org/spreadsheetml/2006/main">
  <c r="L17" i="8"/>
  <c r="G15"/>
  <c r="F15"/>
  <c r="E15"/>
  <c r="D15"/>
  <c r="C15"/>
  <c r="J14"/>
  <c r="G14"/>
  <c r="F14"/>
  <c r="H14" s="1"/>
  <c r="E14"/>
  <c r="D14"/>
  <c r="C14"/>
  <c r="E15" i="7"/>
  <c r="E14"/>
  <c r="E15" i="1"/>
  <c r="E14"/>
  <c r="E16" i="5"/>
  <c r="D14" i="1"/>
  <c r="L17" i="7"/>
  <c r="G15"/>
  <c r="F15"/>
  <c r="D15"/>
  <c r="C15"/>
  <c r="J14"/>
  <c r="G14"/>
  <c r="F14"/>
  <c r="D14"/>
  <c r="C14"/>
  <c r="G16" i="5"/>
  <c r="G15"/>
  <c r="G14"/>
  <c r="F16"/>
  <c r="F15"/>
  <c r="F14"/>
  <c r="E15"/>
  <c r="E14"/>
  <c r="D16"/>
  <c r="D15"/>
  <c r="D14"/>
  <c r="C16"/>
  <c r="C15"/>
  <c r="C14"/>
  <c r="L26"/>
  <c r="J26" s="1"/>
  <c r="R22" s="1"/>
  <c r="P22" s="1"/>
  <c r="L18"/>
  <c r="J18"/>
  <c r="L17"/>
  <c r="J17"/>
  <c r="H17" s="1"/>
  <c r="G17"/>
  <c r="F17"/>
  <c r="E17"/>
  <c r="D17"/>
  <c r="C17"/>
  <c r="R15"/>
  <c r="P15"/>
  <c r="L15"/>
  <c r="J15"/>
  <c r="H15" i="8" l="1"/>
  <c r="H14" i="7"/>
  <c r="H15"/>
  <c r="H16" i="5"/>
  <c r="H15"/>
  <c r="R14"/>
  <c r="P14"/>
  <c r="L14"/>
  <c r="J14"/>
  <c r="H14"/>
  <c r="L17" i="1"/>
  <c r="G15" l="1"/>
  <c r="F15"/>
  <c r="H15" s="1"/>
  <c r="D15"/>
  <c r="C15"/>
  <c r="J14"/>
  <c r="G14"/>
  <c r="F14"/>
  <c r="H14" s="1"/>
  <c r="C14"/>
</calcChain>
</file>

<file path=xl/sharedStrings.xml><?xml version="1.0" encoding="utf-8"?>
<sst xmlns="http://schemas.openxmlformats.org/spreadsheetml/2006/main" count="111" uniqueCount="35">
  <si>
    <t>G</t>
  </si>
  <si>
    <t>P</t>
  </si>
  <si>
    <t>J</t>
  </si>
  <si>
    <t xml:space="preserve"> A/F </t>
  </si>
  <si>
    <t xml:space="preserve"> E/C</t>
  </si>
  <si>
    <t>DIF.</t>
  </si>
  <si>
    <t>VS</t>
  </si>
  <si>
    <t>GRUPO A</t>
  </si>
  <si>
    <t>DESCANSA</t>
  </si>
  <si>
    <t>Se clasifica para el Campeonato de Baleares el campeón del grupo</t>
  </si>
  <si>
    <t>GRUPO 1</t>
  </si>
  <si>
    <t>IBIZA CLUB DE CAMPO</t>
  </si>
  <si>
    <t>CT SANTA EULALIA</t>
  </si>
  <si>
    <t>Sistema de liguilla a doble vuelta</t>
  </si>
  <si>
    <t>confrontación. Si no se ha disputado la confrontación, el equipo local deberá enviar el acta con la fecha alternativa o el motivo del W.O.</t>
  </si>
  <si>
    <t>Los capitanes podrán formar su alineación INDEPENDIENTEMENTE DEL RÁNKING DE SUS JUGADORES. Por ello, es obligatorio que los capitanes se intercambien las alineaciones antes del inicio de los individuales, de forma que NO PUEDAN DECIDIR SU ALINEACIÓN TRAS VER LA DEL RIVAL. Antes del partido de dobles deberán proceder de igual forma.</t>
  </si>
  <si>
    <r>
      <t xml:space="preserve">El equipo local deberá enviar el acta a melanie@ftib.es, como máximo, el </t>
    </r>
    <r>
      <rPr>
        <b/>
        <sz val="9"/>
        <rFont val="DIN Pro Regular"/>
        <family val="2"/>
      </rPr>
      <t>MARTES</t>
    </r>
    <r>
      <rPr>
        <sz val="9"/>
        <rFont val="DIN Pro Regular"/>
        <family val="2"/>
      </rPr>
      <t xml:space="preserve"> siguiente a la fecha programada para la </t>
    </r>
  </si>
  <si>
    <r>
      <t xml:space="preserve">En caso de no recibir comunicación se dará por perdedor al equipo local. </t>
    </r>
    <r>
      <rPr>
        <b/>
        <sz val="9"/>
        <rFont val="DIN Pro Regular"/>
        <family val="2"/>
      </rPr>
      <t>Los resultados se actualizarán tras cada jornada según estas normas.</t>
    </r>
  </si>
  <si>
    <t>INFANTIL MASCULINO</t>
  </si>
  <si>
    <t>IBIZA CLUB DE CAMPO "A"</t>
  </si>
  <si>
    <t>IBIZA CLUB DE CAMPO "B"</t>
  </si>
  <si>
    <t>CAMPEONATO DE IBIZA Y FORMENTERA POR EQUIPOS JUVENILES 2022</t>
  </si>
  <si>
    <t>CADETE FEMENINO</t>
  </si>
  <si>
    <t>ALEVÍN MASCULINO</t>
  </si>
  <si>
    <t>J.1  19-20 FEBRERO</t>
  </si>
  <si>
    <r>
      <t xml:space="preserve">J.2  </t>
    </r>
    <r>
      <rPr>
        <b/>
        <sz val="10"/>
        <rFont val="DINPro-Black"/>
      </rPr>
      <t>12-13 MARZO</t>
    </r>
  </si>
  <si>
    <r>
      <t>J.2  2</t>
    </r>
    <r>
      <rPr>
        <b/>
        <sz val="10"/>
        <rFont val="DINPro-Black"/>
      </rPr>
      <t>6-27 FEBRERO</t>
    </r>
  </si>
  <si>
    <r>
      <t>J.1  29</t>
    </r>
    <r>
      <rPr>
        <b/>
        <sz val="10"/>
        <rFont val="DINPro-Black"/>
      </rPr>
      <t>-30 ENERO</t>
    </r>
  </si>
  <si>
    <r>
      <t xml:space="preserve">J.3  </t>
    </r>
    <r>
      <rPr>
        <b/>
        <sz val="10"/>
        <rFont val="DINPro-Black"/>
      </rPr>
      <t>12-13 MARZO</t>
    </r>
  </si>
  <si>
    <r>
      <t xml:space="preserve">J.4 </t>
    </r>
    <r>
      <rPr>
        <b/>
        <sz val="10"/>
        <rFont val="DINPro-Black"/>
      </rPr>
      <t xml:space="preserve"> 19-20 MARZO</t>
    </r>
  </si>
  <si>
    <r>
      <t xml:space="preserve">J.5  </t>
    </r>
    <r>
      <rPr>
        <b/>
        <sz val="10"/>
        <rFont val="DINPro-Black"/>
      </rPr>
      <t>2-3 ABRIL</t>
    </r>
  </si>
  <si>
    <r>
      <t xml:space="preserve">J.6 </t>
    </r>
    <r>
      <rPr>
        <b/>
        <sz val="10"/>
        <rFont val="DINPro-Black"/>
      </rPr>
      <t>9-10 ABRIL</t>
    </r>
  </si>
  <si>
    <t>SUB10 MASCULINO</t>
  </si>
  <si>
    <t>J.1  26-27 FEBRERO</t>
  </si>
  <si>
    <r>
      <t xml:space="preserve">J.2  </t>
    </r>
    <r>
      <rPr>
        <b/>
        <sz val="10"/>
        <rFont val="DINPro-Black"/>
      </rPr>
      <t>19-20 MARZO</t>
    </r>
  </si>
</sst>
</file>

<file path=xl/styles.xml><?xml version="1.0" encoding="utf-8"?>
<styleSheet xmlns="http://schemas.openxmlformats.org/spreadsheetml/2006/main">
  <fonts count="22">
    <font>
      <sz val="11"/>
      <color theme="1"/>
      <name val="Calibri"/>
      <family val="2"/>
      <scheme val="minor"/>
    </font>
    <font>
      <sz val="9"/>
      <name val="Comic Sans MS"/>
      <family val="4"/>
    </font>
    <font>
      <sz val="9"/>
      <name val="DINPro-Bold"/>
      <family val="3"/>
    </font>
    <font>
      <b/>
      <sz val="9"/>
      <name val="DINPro-Bold"/>
      <family val="3"/>
    </font>
    <font>
      <sz val="10"/>
      <name val="Arial"/>
      <family val="2"/>
    </font>
    <font>
      <b/>
      <sz val="10"/>
      <name val="DINPro-Black"/>
      <family val="3"/>
    </font>
    <font>
      <sz val="8"/>
      <name val="DINPro-Bold"/>
      <family val="3"/>
    </font>
    <font>
      <b/>
      <sz val="11"/>
      <color theme="1"/>
      <name val="Calibri"/>
      <family val="2"/>
      <scheme val="minor"/>
    </font>
    <font>
      <b/>
      <sz val="11"/>
      <color theme="1"/>
      <name val="DINPro-Bold"/>
      <family val="3"/>
    </font>
    <font>
      <sz val="11"/>
      <color theme="1"/>
      <name val="DINPro-Bold"/>
      <family val="3"/>
    </font>
    <font>
      <sz val="8"/>
      <color rgb="FFFF0000"/>
      <name val="DINPro-Bold"/>
      <family val="3"/>
    </font>
    <font>
      <b/>
      <u/>
      <sz val="14"/>
      <color theme="1"/>
      <name val="DINPro-Bold"/>
      <family val="3"/>
    </font>
    <font>
      <b/>
      <sz val="9"/>
      <name val="DINPro-Black"/>
      <family val="3"/>
    </font>
    <font>
      <sz val="11"/>
      <name val="DINPro-Bold"/>
      <family val="3"/>
    </font>
    <font>
      <sz val="11"/>
      <name val="Calibri"/>
      <family val="2"/>
      <scheme val="minor"/>
    </font>
    <font>
      <sz val="9"/>
      <name val="DIN Pro Regular"/>
      <family val="2"/>
    </font>
    <font>
      <b/>
      <sz val="9"/>
      <name val="DIN Pro Regular"/>
      <family val="2"/>
    </font>
    <font>
      <b/>
      <sz val="9"/>
      <color theme="0"/>
      <name val="DINPro-Bold"/>
      <family val="3"/>
    </font>
    <font>
      <sz val="9"/>
      <color theme="0"/>
      <name val="DINPro-Bold"/>
      <family val="3"/>
    </font>
    <font>
      <b/>
      <sz val="10"/>
      <name val="DINPro-Black"/>
    </font>
    <font>
      <sz val="9"/>
      <name val="DIN Pro Medium"/>
      <family val="2"/>
    </font>
    <font>
      <sz val="9"/>
      <color rgb="FFFF0000"/>
      <name val="DIN Pro Medium"/>
      <family val="2"/>
    </font>
  </fonts>
  <fills count="5">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22">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ck">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4" fillId="0" borderId="0"/>
  </cellStyleXfs>
  <cellXfs count="65">
    <xf numFmtId="0" fontId="0" fillId="0" borderId="0" xfId="0"/>
    <xf numFmtId="0" fontId="3" fillId="3" borderId="6" xfId="0" applyFont="1" applyFill="1" applyBorder="1" applyAlignment="1">
      <alignment horizontal="center" vertical="center"/>
    </xf>
    <xf numFmtId="0" fontId="3" fillId="3" borderId="8" xfId="0" applyFont="1" applyFill="1" applyBorder="1" applyAlignment="1">
      <alignment horizontal="center" vertical="center"/>
    </xf>
    <xf numFmtId="0" fontId="9" fillId="0" borderId="0" xfId="0" applyFont="1"/>
    <xf numFmtId="0" fontId="9" fillId="4" borderId="0" xfId="0" applyFont="1" applyFill="1"/>
    <xf numFmtId="0" fontId="5" fillId="2" borderId="1" xfId="0" applyFont="1" applyFill="1" applyBorder="1" applyAlignment="1">
      <alignment horizontal="center" vertical="center"/>
    </xf>
    <xf numFmtId="0" fontId="6" fillId="0" borderId="11" xfId="1" applyFont="1" applyBorder="1" applyAlignment="1">
      <alignment vertical="center"/>
    </xf>
    <xf numFmtId="0" fontId="6" fillId="0" borderId="7" xfId="1" applyFont="1" applyBorder="1" applyAlignment="1">
      <alignment vertical="center"/>
    </xf>
    <xf numFmtId="0" fontId="5" fillId="2" borderId="0" xfId="1" applyFont="1" applyFill="1" applyBorder="1" applyAlignment="1">
      <alignment horizontal="left" vertical="center"/>
    </xf>
    <xf numFmtId="0" fontId="1" fillId="0" borderId="0" xfId="1" applyFont="1" applyAlignment="1">
      <alignment vertical="center"/>
    </xf>
    <xf numFmtId="0" fontId="0" fillId="0" borderId="0" xfId="0" applyAlignment="1">
      <alignment vertical="center"/>
    </xf>
    <xf numFmtId="0" fontId="6" fillId="0" borderId="12" xfId="1" applyFont="1" applyBorder="1" applyAlignment="1">
      <alignment vertical="center"/>
    </xf>
    <xf numFmtId="0" fontId="5" fillId="3" borderId="9" xfId="1" applyFont="1" applyFill="1" applyBorder="1" applyAlignment="1">
      <alignment horizontal="left" vertical="center"/>
    </xf>
    <xf numFmtId="0" fontId="0" fillId="2" borderId="0" xfId="0" applyFill="1"/>
    <xf numFmtId="0" fontId="1" fillId="0" borderId="0" xfId="0" applyFont="1" applyBorder="1" applyAlignment="1">
      <alignment vertical="center"/>
    </xf>
    <xf numFmtId="0" fontId="5" fillId="3" borderId="10" xfId="1" applyFont="1" applyFill="1" applyBorder="1" applyAlignment="1">
      <alignment horizontal="left" vertical="center"/>
    </xf>
    <xf numFmtId="0" fontId="0" fillId="0" borderId="0" xfId="0" applyAlignment="1">
      <alignment horizontal="center" vertical="center"/>
    </xf>
    <xf numFmtId="0" fontId="6" fillId="2" borderId="7" xfId="1" applyFont="1" applyFill="1" applyBorder="1" applyAlignment="1">
      <alignment vertical="center"/>
    </xf>
    <xf numFmtId="0" fontId="6" fillId="3" borderId="7" xfId="0" applyFont="1" applyFill="1" applyBorder="1" applyAlignment="1">
      <alignment vertical="center"/>
    </xf>
    <xf numFmtId="0" fontId="2" fillId="2" borderId="7" xfId="0" applyFont="1" applyFill="1" applyBorder="1" applyAlignment="1">
      <alignment horizontal="center" vertical="center"/>
    </xf>
    <xf numFmtId="0" fontId="2" fillId="2" borderId="16" xfId="0" applyFont="1" applyFill="1" applyBorder="1" applyAlignment="1">
      <alignment horizontal="center" vertical="center"/>
    </xf>
    <xf numFmtId="0" fontId="7" fillId="0" borderId="0" xfId="0" applyFont="1" applyAlignment="1">
      <alignment horizontal="center" vertical="center"/>
    </xf>
    <xf numFmtId="0" fontId="0" fillId="2" borderId="0" xfId="0" applyFill="1" applyAlignment="1">
      <alignment vertical="center"/>
    </xf>
    <xf numFmtId="0" fontId="9" fillId="2" borderId="0" xfId="0" applyFont="1" applyFill="1"/>
    <xf numFmtId="0" fontId="11" fillId="0" borderId="0" xfId="0" applyFont="1" applyAlignment="1">
      <alignment vertical="center"/>
    </xf>
    <xf numFmtId="0" fontId="12" fillId="3" borderId="14"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8" fillId="3" borderId="0" xfId="0" applyFont="1" applyFill="1"/>
    <xf numFmtId="0" fontId="9" fillId="3" borderId="0" xfId="0" applyFont="1" applyFill="1"/>
    <xf numFmtId="0" fontId="10" fillId="0" borderId="11" xfId="1" applyFont="1" applyBorder="1" applyAlignment="1">
      <alignment vertical="center"/>
    </xf>
    <xf numFmtId="0" fontId="10" fillId="0" borderId="7" xfId="1" applyFont="1" applyBorder="1" applyAlignment="1">
      <alignment vertical="center"/>
    </xf>
    <xf numFmtId="0" fontId="13" fillId="2" borderId="0" xfId="0" applyFont="1" applyFill="1"/>
    <xf numFmtId="0" fontId="15" fillId="3" borderId="0" xfId="0" applyFont="1" applyFill="1" applyAlignment="1">
      <alignment horizontal="left" vertical="center"/>
    </xf>
    <xf numFmtId="0" fontId="13" fillId="3" borderId="0" xfId="0" applyFont="1" applyFill="1" applyAlignment="1">
      <alignment vertical="center"/>
    </xf>
    <xf numFmtId="0" fontId="14" fillId="3" borderId="0" xfId="0" applyFont="1" applyFill="1" applyAlignment="1">
      <alignment vertical="center"/>
    </xf>
    <xf numFmtId="0" fontId="0" fillId="3" borderId="0" xfId="0" applyFill="1" applyAlignment="1">
      <alignment vertical="center"/>
    </xf>
    <xf numFmtId="0" fontId="1" fillId="3" borderId="7" xfId="1" applyFont="1" applyFill="1" applyBorder="1" applyAlignment="1">
      <alignment horizontal="center" vertical="center"/>
    </xf>
    <xf numFmtId="0" fontId="12" fillId="3" borderId="17" xfId="0" applyFont="1" applyFill="1" applyBorder="1" applyAlignment="1">
      <alignment horizontal="center" vertical="center"/>
    </xf>
    <xf numFmtId="0" fontId="12" fillId="3" borderId="18" xfId="0" applyFont="1" applyFill="1" applyBorder="1" applyAlignment="1">
      <alignment horizontal="center" vertical="center" wrapText="1"/>
    </xf>
    <xf numFmtId="0" fontId="6" fillId="3" borderId="19" xfId="0" applyFont="1" applyFill="1" applyBorder="1" applyAlignment="1">
      <alignment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18"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9" fillId="3" borderId="9" xfId="1" applyFont="1" applyFill="1" applyBorder="1" applyAlignment="1">
      <alignment horizontal="left" vertical="center"/>
    </xf>
    <xf numFmtId="0" fontId="20" fillId="0" borderId="7" xfId="1" applyFont="1" applyBorder="1" applyAlignment="1">
      <alignment horizontal="center" vertical="center"/>
    </xf>
    <xf numFmtId="0" fontId="9" fillId="0" borderId="0" xfId="0" applyFont="1" applyFill="1"/>
    <xf numFmtId="0" fontId="6" fillId="2" borderId="7" xfId="1" applyFont="1" applyFill="1" applyBorder="1" applyAlignment="1">
      <alignment horizontal="center" vertical="center"/>
    </xf>
    <xf numFmtId="0" fontId="5" fillId="3" borderId="10" xfId="1" applyFont="1" applyFill="1" applyBorder="1" applyAlignment="1">
      <alignment horizontal="center" vertical="center"/>
    </xf>
    <xf numFmtId="0" fontId="0" fillId="0" borderId="0" xfId="0" applyAlignment="1">
      <alignment horizontal="center"/>
    </xf>
    <xf numFmtId="0" fontId="21" fillId="0" borderId="7" xfId="1" applyFont="1" applyBorder="1" applyAlignment="1">
      <alignment horizontal="center" vertical="center"/>
    </xf>
    <xf numFmtId="0" fontId="0" fillId="0" borderId="0" xfId="0" applyFill="1" applyAlignment="1">
      <alignment vertical="center"/>
    </xf>
    <xf numFmtId="0" fontId="14" fillId="0" borderId="0" xfId="0" applyFont="1" applyAlignment="1">
      <alignment vertical="center"/>
    </xf>
    <xf numFmtId="0" fontId="3" fillId="4" borderId="4" xfId="0" applyFont="1" applyFill="1" applyBorder="1" applyAlignment="1">
      <alignment horizontal="center" vertical="center"/>
    </xf>
    <xf numFmtId="0" fontId="6" fillId="4" borderId="5" xfId="0" applyFont="1" applyFill="1" applyBorder="1" applyAlignment="1">
      <alignment vertical="center"/>
    </xf>
    <xf numFmtId="0" fontId="2" fillId="4" borderId="5"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5" xfId="0" applyFont="1" applyFill="1" applyBorder="1" applyAlignment="1">
      <alignment horizontal="center" vertical="center"/>
    </xf>
    <xf numFmtId="0" fontId="16" fillId="3" borderId="0" xfId="0" applyFont="1" applyFill="1" applyAlignment="1">
      <alignment horizontal="left" vertical="top" wrapText="1"/>
    </xf>
    <xf numFmtId="0" fontId="20" fillId="0" borderId="7" xfId="1"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colors>
    <mruColors>
      <color rgb="FFFFFF66"/>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209551</xdr:colOff>
      <xdr:row>0</xdr:row>
      <xdr:rowOff>0</xdr:rowOff>
    </xdr:from>
    <xdr:to>
      <xdr:col>9</xdr:col>
      <xdr:colOff>1333500</xdr:colOff>
      <xdr:row>3</xdr:row>
      <xdr:rowOff>152400</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09551" y="0"/>
          <a:ext cx="4830040" cy="8191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9</xdr:col>
      <xdr:colOff>961159</xdr:colOff>
      <xdr:row>3</xdr:row>
      <xdr:rowOff>66675</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51115" y="0"/>
          <a:ext cx="4416135" cy="6381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209551</xdr:colOff>
      <xdr:row>0</xdr:row>
      <xdr:rowOff>0</xdr:rowOff>
    </xdr:from>
    <xdr:to>
      <xdr:col>9</xdr:col>
      <xdr:colOff>1333500</xdr:colOff>
      <xdr:row>3</xdr:row>
      <xdr:rowOff>152400</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09551" y="0"/>
          <a:ext cx="4810124" cy="8191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209551</xdr:colOff>
      <xdr:row>0</xdr:row>
      <xdr:rowOff>0</xdr:rowOff>
    </xdr:from>
    <xdr:to>
      <xdr:col>9</xdr:col>
      <xdr:colOff>1333500</xdr:colOff>
      <xdr:row>3</xdr:row>
      <xdr:rowOff>152400</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09551" y="0"/>
          <a:ext cx="4810124" cy="8191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P21"/>
  <sheetViews>
    <sheetView tabSelected="1" zoomScale="110" zoomScaleNormal="110" workbookViewId="0">
      <selection activeCell="B36" sqref="B36"/>
    </sheetView>
  </sheetViews>
  <sheetFormatPr baseColWidth="10" defaultRowHeight="15"/>
  <cols>
    <col min="1" max="1" width="3.7109375" customWidth="1"/>
    <col min="2" max="2" width="22.7109375"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7109375" customWidth="1"/>
    <col min="11" max="11" width="3" customWidth="1"/>
    <col min="12" max="12" width="22.7109375" customWidth="1"/>
    <col min="13" max="14" width="4" customWidth="1"/>
    <col min="15" max="15" width="2.85546875" customWidth="1"/>
    <col min="16" max="16" width="20.5703125" customWidth="1"/>
    <col min="17" max="17" width="3.42578125" customWidth="1"/>
    <col min="18" max="18" width="23" customWidth="1"/>
    <col min="19" max="19" width="3.42578125" customWidth="1"/>
    <col min="20" max="20" width="3.5703125" customWidth="1"/>
  </cols>
  <sheetData>
    <row r="1" spans="1:16" ht="16.5" customHeight="1"/>
    <row r="3" spans="1:16" ht="21" customHeight="1"/>
    <row r="4" spans="1:16" ht="27" customHeight="1">
      <c r="B4" s="24" t="s">
        <v>21</v>
      </c>
    </row>
    <row r="5" spans="1:16" ht="15" customHeight="1">
      <c r="L5" s="13"/>
    </row>
    <row r="6" spans="1:16" ht="15" customHeight="1">
      <c r="B6" s="30" t="s">
        <v>32</v>
      </c>
      <c r="C6" s="51"/>
      <c r="D6" s="3"/>
      <c r="E6" s="4"/>
      <c r="F6" s="34" t="s">
        <v>9</v>
      </c>
      <c r="G6" s="23"/>
      <c r="H6" s="23"/>
      <c r="I6" s="23"/>
      <c r="J6" s="23"/>
      <c r="K6" s="3"/>
    </row>
    <row r="7" spans="1:16" ht="15" customHeight="1">
      <c r="B7" s="3"/>
      <c r="C7" s="3"/>
      <c r="D7" s="3"/>
      <c r="E7" s="3"/>
      <c r="F7" s="3" t="s">
        <v>13</v>
      </c>
      <c r="G7" s="3"/>
      <c r="H7" s="3"/>
      <c r="I7" s="3"/>
      <c r="J7" s="3"/>
      <c r="K7" s="3"/>
    </row>
    <row r="9" spans="1:16" s="10" customFormat="1" ht="15" customHeight="1">
      <c r="B9" s="35" t="s">
        <v>16</v>
      </c>
      <c r="C9" s="36"/>
      <c r="D9" s="36"/>
      <c r="E9" s="36"/>
      <c r="F9" s="36"/>
      <c r="G9" s="36"/>
      <c r="H9" s="36"/>
      <c r="I9" s="36"/>
      <c r="J9" s="36"/>
      <c r="K9" s="36"/>
      <c r="L9" s="37"/>
      <c r="M9" s="38"/>
      <c r="N9" s="38"/>
      <c r="O9" s="38"/>
      <c r="P9" s="22"/>
    </row>
    <row r="10" spans="1:16" s="10" customFormat="1" ht="15" customHeight="1">
      <c r="B10" s="35" t="s">
        <v>14</v>
      </c>
      <c r="C10" s="36"/>
      <c r="D10" s="36"/>
      <c r="E10" s="36"/>
      <c r="F10" s="36"/>
      <c r="G10" s="36"/>
      <c r="H10" s="36"/>
      <c r="I10" s="36"/>
      <c r="J10" s="36"/>
      <c r="K10" s="36"/>
      <c r="L10" s="37"/>
      <c r="M10" s="38"/>
      <c r="N10" s="38"/>
      <c r="O10" s="38"/>
      <c r="P10" s="22"/>
    </row>
    <row r="11" spans="1:16" s="10" customFormat="1" ht="15" customHeight="1">
      <c r="B11" s="35" t="s">
        <v>17</v>
      </c>
      <c r="C11" s="36"/>
      <c r="D11" s="36"/>
      <c r="E11" s="36"/>
      <c r="F11" s="36"/>
      <c r="G11" s="36"/>
      <c r="H11" s="36"/>
      <c r="I11" s="36"/>
      <c r="J11" s="36"/>
      <c r="K11" s="36"/>
      <c r="L11" s="37"/>
      <c r="M11" s="38"/>
      <c r="N11" s="38"/>
      <c r="O11" s="38"/>
      <c r="P11" s="22"/>
    </row>
    <row r="12" spans="1:16" s="10" customFormat="1" ht="12.95" customHeight="1" thickBot="1"/>
    <row r="13" spans="1:16" s="10" customFormat="1" ht="15" customHeight="1" thickBot="1">
      <c r="A13" s="14"/>
      <c r="B13" s="5" t="s">
        <v>10</v>
      </c>
      <c r="C13" s="25" t="s">
        <v>2</v>
      </c>
      <c r="D13" s="26" t="s">
        <v>0</v>
      </c>
      <c r="E13" s="27" t="s">
        <v>1</v>
      </c>
      <c r="F13" s="27" t="s">
        <v>3</v>
      </c>
      <c r="G13" s="28" t="s">
        <v>4</v>
      </c>
      <c r="H13" s="29" t="s">
        <v>5</v>
      </c>
      <c r="J13" s="49" t="s">
        <v>24</v>
      </c>
      <c r="K13" s="15"/>
      <c r="L13" s="8"/>
      <c r="M13" s="9"/>
    </row>
    <row r="14" spans="1:16" s="10" customFormat="1" ht="15" customHeight="1">
      <c r="A14" s="58">
        <v>1</v>
      </c>
      <c r="B14" s="59" t="s">
        <v>11</v>
      </c>
      <c r="C14" s="60">
        <f>COUNT(M14,N17)</f>
        <v>2</v>
      </c>
      <c r="D14" s="61">
        <f>IF(M14&gt;N14,1,0)+IF(N17&gt;M17,1,0)</f>
        <v>2</v>
      </c>
      <c r="E14" s="61">
        <f>IF(M14&lt;N14,1,0)+IF(N17&lt;M17,1,0)</f>
        <v>0</v>
      </c>
      <c r="F14" s="61">
        <f>VALUE(M14+N17)</f>
        <v>6</v>
      </c>
      <c r="G14" s="60">
        <f>VALUE(N14+M17)</f>
        <v>0</v>
      </c>
      <c r="H14" s="62">
        <f>AVERAGE(F14-G14)</f>
        <v>6</v>
      </c>
      <c r="I14" s="16"/>
      <c r="J14" s="6" t="str">
        <f>B14</f>
        <v>IBIZA CLUB DE CAMPO</v>
      </c>
      <c r="K14" s="17" t="s">
        <v>6</v>
      </c>
      <c r="L14" s="7" t="s">
        <v>12</v>
      </c>
      <c r="M14" s="50">
        <v>3</v>
      </c>
      <c r="N14" s="50">
        <v>0</v>
      </c>
    </row>
    <row r="15" spans="1:16" s="10" customFormat="1" ht="15" customHeight="1">
      <c r="A15" s="1">
        <v>2</v>
      </c>
      <c r="B15" s="18" t="s">
        <v>12</v>
      </c>
      <c r="C15" s="19">
        <f>COUNT(N14,M17)</f>
        <v>2</v>
      </c>
      <c r="D15" s="19">
        <f>IF(N14&gt;M14,1,0)+IF(M17&gt;N17,1,0)</f>
        <v>0</v>
      </c>
      <c r="E15" s="19">
        <f>IF(N14&lt;M14,1,0)+IF(M17&lt;N17,1,0)</f>
        <v>2</v>
      </c>
      <c r="F15" s="19">
        <f>VALUE(N14+M17)</f>
        <v>0</v>
      </c>
      <c r="G15" s="19">
        <f>VALUE(M14+N17)</f>
        <v>6</v>
      </c>
      <c r="H15" s="20">
        <f>AVERAGE(F15-G15)</f>
        <v>-6</v>
      </c>
      <c r="I15" s="16"/>
    </row>
    <row r="16" spans="1:16" s="10" customFormat="1" ht="15" customHeight="1">
      <c r="B16" s="21"/>
      <c r="J16" s="12" t="s">
        <v>25</v>
      </c>
      <c r="K16" s="15"/>
      <c r="L16" s="8"/>
      <c r="M16" s="9"/>
    </row>
    <row r="17" spans="2:15" s="10" customFormat="1" ht="15" customHeight="1">
      <c r="J17" s="7" t="s">
        <v>12</v>
      </c>
      <c r="K17" s="17" t="s">
        <v>6</v>
      </c>
      <c r="L17" s="6" t="str">
        <f>B14</f>
        <v>IBIZA CLUB DE CAMPO</v>
      </c>
      <c r="M17" s="50">
        <v>0</v>
      </c>
      <c r="N17" s="50">
        <v>3</v>
      </c>
      <c r="O17" s="57"/>
    </row>
    <row r="20" spans="2:15" ht="18" customHeight="1">
      <c r="B20" s="63" t="s">
        <v>15</v>
      </c>
      <c r="C20" s="63"/>
      <c r="D20" s="63"/>
      <c r="E20" s="63"/>
      <c r="F20" s="63"/>
      <c r="G20" s="63"/>
      <c r="H20" s="63"/>
      <c r="I20" s="63"/>
      <c r="J20" s="63"/>
      <c r="K20" s="63"/>
      <c r="L20" s="63"/>
    </row>
    <row r="21" spans="2:15" ht="20.25" customHeight="1">
      <c r="B21" s="63"/>
      <c r="C21" s="63"/>
      <c r="D21" s="63"/>
      <c r="E21" s="63"/>
      <c r="F21" s="63"/>
      <c r="G21" s="63"/>
      <c r="H21" s="63"/>
      <c r="I21" s="63"/>
      <c r="J21" s="63"/>
      <c r="K21" s="63"/>
      <c r="L21" s="63"/>
    </row>
  </sheetData>
  <mergeCells count="1">
    <mergeCell ref="B20:L21"/>
  </mergeCells>
  <printOptions horizontalCentered="1"/>
  <pageMargins left="3.937007874015748E-2" right="3.937007874015748E-2" top="0.19685039370078741" bottom="0.15748031496062992" header="0.31496062992125984" footer="0.11811023622047245"/>
  <pageSetup paperSize="9" scale="50" orientation="landscape"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T64"/>
  <sheetViews>
    <sheetView zoomScale="110" zoomScaleNormal="110" workbookViewId="0">
      <selection activeCell="D22" sqref="D22"/>
    </sheetView>
  </sheetViews>
  <sheetFormatPr baseColWidth="10" defaultRowHeight="15"/>
  <cols>
    <col min="1" max="1" width="3.7109375" customWidth="1"/>
    <col min="2" max="2" width="22.7109375"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7109375" customWidth="1"/>
    <col min="11" max="11" width="3" customWidth="1"/>
    <col min="12" max="12" width="22.7109375" customWidth="1"/>
    <col min="13" max="14" width="4" customWidth="1"/>
    <col min="15" max="15" width="2.85546875" customWidth="1"/>
    <col min="16" max="16" width="20.5703125" customWidth="1"/>
    <col min="17" max="17" width="3.42578125" customWidth="1"/>
    <col min="18" max="18" width="23" customWidth="1"/>
    <col min="19" max="20" width="4.140625" customWidth="1"/>
  </cols>
  <sheetData>
    <row r="1" spans="1:20" ht="16.5" customHeight="1"/>
    <row r="3" spans="1:20" ht="21" customHeight="1"/>
    <row r="4" spans="1:20" ht="27" customHeight="1">
      <c r="B4" s="24" t="s">
        <v>21</v>
      </c>
    </row>
    <row r="5" spans="1:20" ht="15" customHeight="1">
      <c r="L5" s="13"/>
    </row>
    <row r="6" spans="1:20" ht="15" customHeight="1">
      <c r="B6" s="30" t="s">
        <v>23</v>
      </c>
      <c r="C6" s="31"/>
      <c r="D6" s="3"/>
      <c r="E6" s="4"/>
      <c r="F6" s="34" t="s">
        <v>9</v>
      </c>
      <c r="G6" s="23"/>
      <c r="H6" s="23"/>
      <c r="I6" s="23"/>
      <c r="J6" s="23"/>
      <c r="K6" s="3"/>
    </row>
    <row r="7" spans="1:20" ht="15" customHeight="1">
      <c r="B7" s="3"/>
      <c r="C7" s="3"/>
      <c r="D7" s="3"/>
      <c r="E7" s="3"/>
      <c r="F7" s="3" t="s">
        <v>13</v>
      </c>
      <c r="G7" s="3"/>
      <c r="H7" s="3"/>
      <c r="I7" s="3"/>
      <c r="J7" s="3"/>
      <c r="K7" s="3"/>
    </row>
    <row r="9" spans="1:20" s="10" customFormat="1" ht="15" customHeight="1">
      <c r="B9" s="35" t="s">
        <v>16</v>
      </c>
      <c r="C9" s="36"/>
      <c r="D9" s="36"/>
      <c r="E9" s="36"/>
      <c r="F9" s="36"/>
      <c r="G9" s="36"/>
      <c r="H9" s="36"/>
      <c r="I9" s="36"/>
      <c r="J9" s="36"/>
      <c r="K9" s="36"/>
      <c r="L9" s="37"/>
      <c r="M9" s="38"/>
      <c r="N9" s="38"/>
      <c r="O9" s="38"/>
      <c r="P9" s="22"/>
    </row>
    <row r="10" spans="1:20" s="10" customFormat="1" ht="15" customHeight="1">
      <c r="B10" s="35" t="s">
        <v>14</v>
      </c>
      <c r="C10" s="36"/>
      <c r="D10" s="36"/>
      <c r="E10" s="36"/>
      <c r="F10" s="36"/>
      <c r="G10" s="36"/>
      <c r="H10" s="36"/>
      <c r="I10" s="36"/>
      <c r="J10" s="36"/>
      <c r="K10" s="36"/>
      <c r="L10" s="37"/>
      <c r="M10" s="38"/>
      <c r="N10" s="38"/>
      <c r="O10" s="38"/>
      <c r="P10" s="22"/>
    </row>
    <row r="11" spans="1:20" s="10" customFormat="1" ht="15" customHeight="1">
      <c r="B11" s="35" t="s">
        <v>17</v>
      </c>
      <c r="C11" s="36"/>
      <c r="D11" s="36"/>
      <c r="E11" s="36"/>
      <c r="F11" s="36"/>
      <c r="G11" s="36"/>
      <c r="H11" s="36"/>
      <c r="I11" s="36"/>
      <c r="J11" s="36"/>
      <c r="K11" s="36"/>
      <c r="L11" s="37"/>
      <c r="M11" s="38"/>
      <c r="N11" s="38"/>
      <c r="O11" s="38"/>
      <c r="P11" s="22"/>
    </row>
    <row r="12" spans="1:20" s="10" customFormat="1" ht="12.95" customHeight="1" thickBot="1"/>
    <row r="13" spans="1:20" s="10" customFormat="1" ht="15" customHeight="1" thickBot="1">
      <c r="A13" s="14"/>
      <c r="B13" s="5" t="s">
        <v>7</v>
      </c>
      <c r="C13" s="40" t="s">
        <v>2</v>
      </c>
      <c r="D13" s="26" t="s">
        <v>0</v>
      </c>
      <c r="E13" s="27" t="s">
        <v>1</v>
      </c>
      <c r="F13" s="27" t="s">
        <v>3</v>
      </c>
      <c r="G13" s="28" t="s">
        <v>4</v>
      </c>
      <c r="H13" s="41" t="s">
        <v>5</v>
      </c>
      <c r="J13" s="12" t="s">
        <v>27</v>
      </c>
      <c r="K13" s="15"/>
      <c r="L13" s="8"/>
      <c r="M13" s="9"/>
      <c r="P13" s="12" t="s">
        <v>28</v>
      </c>
      <c r="Q13" s="15"/>
      <c r="R13" s="8"/>
      <c r="S13" s="9"/>
    </row>
    <row r="14" spans="1:20" s="10" customFormat="1" ht="15" customHeight="1">
      <c r="A14" s="58">
        <v>1</v>
      </c>
      <c r="B14" s="59" t="s">
        <v>19</v>
      </c>
      <c r="C14" s="60">
        <f>COUNT(M14,N17,S14,M22,M25,T22)</f>
        <v>4</v>
      </c>
      <c r="D14" s="61">
        <f>IF(M14&gt;N14,1,0)+IF(N17&gt;M17,1,0)+IF(S14&gt;T14,1,0)+IF(M25&gt;N25,1,0)+IF(T22&gt;S22,1,0)</f>
        <v>4</v>
      </c>
      <c r="E14" s="61">
        <f>IF(M14&lt;N14,1,0)+IF(N17&lt;M17,1,0)+IF(S14&lt;T14,1,0)+IF(M25&lt;N25,1,0)+IF(T22&lt;S22,1,0)</f>
        <v>0</v>
      </c>
      <c r="F14" s="61">
        <f>VALUE(M14+N17+S14+M22+M25+T22)</f>
        <v>20</v>
      </c>
      <c r="G14" s="61">
        <f>VALUE(N14+M17+T14+N22+N25+S22)</f>
        <v>0</v>
      </c>
      <c r="H14" s="62">
        <f>AVERAGE(F14-G14)</f>
        <v>20</v>
      </c>
      <c r="I14" s="16"/>
      <c r="J14" s="6" t="str">
        <f>B14</f>
        <v>IBIZA CLUB DE CAMPO "A"</v>
      </c>
      <c r="K14" s="52" t="s">
        <v>6</v>
      </c>
      <c r="L14" s="33" t="str">
        <f>B17</f>
        <v>DESCANSA</v>
      </c>
      <c r="M14" s="39"/>
      <c r="N14" s="39"/>
      <c r="P14" s="6" t="str">
        <f>B14</f>
        <v>IBIZA CLUB DE CAMPO "A"</v>
      </c>
      <c r="Q14" s="52" t="s">
        <v>6</v>
      </c>
      <c r="R14" s="6" t="str">
        <f>B15</f>
        <v>IBIZA CLUB DE CAMPO "B"</v>
      </c>
      <c r="S14" s="50">
        <v>5</v>
      </c>
      <c r="T14" s="50">
        <v>0</v>
      </c>
    </row>
    <row r="15" spans="1:20" s="10" customFormat="1" ht="15" customHeight="1">
      <c r="A15" s="1">
        <v>2</v>
      </c>
      <c r="B15" s="18" t="s">
        <v>20</v>
      </c>
      <c r="C15" s="19">
        <f>COUNT(M15,N18,T14,N23,N26,S22)</f>
        <v>4</v>
      </c>
      <c r="D15" s="19">
        <f>IF(M15&gt;N15,1,0)+IF(N18&gt;M18,1,0)+IF(T14&gt;S14,1,0)+IF(N23&gt;M23,1,0)+IF(S22&gt;T22,1,0)</f>
        <v>2</v>
      </c>
      <c r="E15" s="19">
        <f>IF(M15&lt;N15,1,0)+IF(N18&lt;M18,1,0)+IF(T14&lt;S14,1,0)+IF(N23&lt;M23,1,0)+IF(S22&lt;T22,1,0)</f>
        <v>2</v>
      </c>
      <c r="F15" s="19">
        <f>VALUE(M15+N18+T14+N23+N26+S22)</f>
        <v>9</v>
      </c>
      <c r="G15" s="19">
        <f>VALUE(N15+M18+S14+M23+M26+T22)</f>
        <v>11</v>
      </c>
      <c r="H15" s="20">
        <f>AVERAGE(F15-G15)</f>
        <v>-2</v>
      </c>
      <c r="I15" s="16"/>
      <c r="J15" s="6" t="str">
        <f>B15</f>
        <v>IBIZA CLUB DE CAMPO "B"</v>
      </c>
      <c r="K15" s="52" t="s">
        <v>6</v>
      </c>
      <c r="L15" s="7" t="str">
        <f>B16</f>
        <v>CT SANTA EULALIA</v>
      </c>
      <c r="M15" s="50">
        <v>4</v>
      </c>
      <c r="N15" s="50">
        <v>1</v>
      </c>
      <c r="P15" s="7" t="str">
        <f>B16</f>
        <v>CT SANTA EULALIA</v>
      </c>
      <c r="Q15" s="52" t="s">
        <v>6</v>
      </c>
      <c r="R15" s="32" t="str">
        <f>B17</f>
        <v>DESCANSA</v>
      </c>
      <c r="S15" s="39"/>
      <c r="T15" s="39"/>
    </row>
    <row r="16" spans="1:20" s="10" customFormat="1" ht="15" customHeight="1" thickBot="1">
      <c r="A16" s="2">
        <v>3</v>
      </c>
      <c r="B16" s="42" t="s">
        <v>12</v>
      </c>
      <c r="C16" s="43">
        <f>COUNT(N15,M17,S15,M23,N25,S23)</f>
        <v>4</v>
      </c>
      <c r="D16" s="44">
        <f>IF(M17&gt;N17,1,0)+IF(N15&gt;M15,1,0)+IF(S15&gt;T15,1,0)+IF(N23&gt;M23,1,0)+IF(N25&gt;M25,1,0)</f>
        <v>1</v>
      </c>
      <c r="E16" s="44">
        <f>IF(M17&lt;N17,1,0)+IF(N15&lt;M15,1,0)+IF(S15&lt;T15,1,0)+IF(M23&lt;N23,1,0)+IF(N25&lt;M25,1,0)</f>
        <v>4</v>
      </c>
      <c r="F16" s="44">
        <f>VALUE(N15+M17+S15+M23+N25+S23)</f>
        <v>1</v>
      </c>
      <c r="G16" s="44">
        <f>VALUE(M15+N17+T15+N23+M25+T23)</f>
        <v>19</v>
      </c>
      <c r="H16" s="45">
        <f>AVERAGE(F16-G16)</f>
        <v>-18</v>
      </c>
      <c r="J16" s="12" t="s">
        <v>26</v>
      </c>
      <c r="K16" s="53"/>
      <c r="L16" s="8"/>
      <c r="M16" s="9"/>
      <c r="Q16" s="16"/>
    </row>
    <row r="17" spans="1:20" s="10" customFormat="1" ht="15" customHeight="1">
      <c r="A17" s="47"/>
      <c r="B17" s="48" t="s">
        <v>8</v>
      </c>
      <c r="C17" s="46">
        <f>COUNT(N14,M18,T15)</f>
        <v>0</v>
      </c>
      <c r="D17" s="46">
        <f>IF(N14&gt;M14,1,0)+IF(M18&gt;N18,1,0)+IF(T15&gt;S15,1,0)</f>
        <v>0</v>
      </c>
      <c r="E17" s="46">
        <f>IF(N14&lt;M14,1,0)+IF(M18&lt;N18,1,0)+IF(T15&lt;S15,1,0)</f>
        <v>0</v>
      </c>
      <c r="F17" s="46">
        <f>VALUE(N14+M18+T15)</f>
        <v>0</v>
      </c>
      <c r="G17" s="46">
        <f>VALUE(M14+N18+S15)</f>
        <v>0</v>
      </c>
      <c r="H17" s="46">
        <f>AVERAGE(F17-G17)</f>
        <v>0</v>
      </c>
      <c r="J17" s="6" t="str">
        <f>B16</f>
        <v>CT SANTA EULALIA</v>
      </c>
      <c r="K17" s="52" t="s">
        <v>6</v>
      </c>
      <c r="L17" s="11" t="str">
        <f>B14</f>
        <v>IBIZA CLUB DE CAMPO "A"</v>
      </c>
      <c r="M17" s="50">
        <v>0</v>
      </c>
      <c r="N17" s="50">
        <v>5</v>
      </c>
      <c r="Q17" s="16"/>
    </row>
    <row r="18" spans="1:20" s="10" customFormat="1" ht="15" customHeight="1">
      <c r="J18" s="32" t="str">
        <f>B17</f>
        <v>DESCANSA</v>
      </c>
      <c r="K18" s="52" t="s">
        <v>6</v>
      </c>
      <c r="L18" s="11" t="str">
        <f>B15</f>
        <v>IBIZA CLUB DE CAMPO "B"</v>
      </c>
      <c r="M18" s="39"/>
      <c r="N18" s="39"/>
      <c r="Q18" s="16"/>
    </row>
    <row r="19" spans="1:20" s="10" customFormat="1" ht="15" customHeight="1">
      <c r="K19" s="16"/>
      <c r="Q19" s="16"/>
    </row>
    <row r="20" spans="1:20" ht="15" customHeight="1">
      <c r="K20" s="54"/>
      <c r="Q20" s="54"/>
    </row>
    <row r="21" spans="1:20" ht="15" customHeight="1">
      <c r="J21" s="12" t="s">
        <v>29</v>
      </c>
      <c r="K21" s="53"/>
      <c r="L21" s="8"/>
      <c r="M21" s="9"/>
      <c r="N21" s="10"/>
      <c r="O21" s="10"/>
      <c r="P21" s="12" t="s">
        <v>31</v>
      </c>
      <c r="Q21" s="53"/>
      <c r="R21" s="8"/>
      <c r="S21" s="9"/>
      <c r="T21" s="10"/>
    </row>
    <row r="22" spans="1:20" ht="15" customHeight="1">
      <c r="J22" s="6" t="s">
        <v>19</v>
      </c>
      <c r="K22" s="52" t="s">
        <v>6</v>
      </c>
      <c r="L22" s="33" t="s">
        <v>8</v>
      </c>
      <c r="M22" s="39"/>
      <c r="N22" s="39"/>
      <c r="O22" s="10"/>
      <c r="P22" s="6" t="str">
        <f>R14</f>
        <v>IBIZA CLUB DE CAMPO "B"</v>
      </c>
      <c r="Q22" s="52" t="s">
        <v>6</v>
      </c>
      <c r="R22" s="6" t="str">
        <f>P14</f>
        <v>IBIZA CLUB DE CAMPO "A"</v>
      </c>
      <c r="S22" s="50">
        <v>0</v>
      </c>
      <c r="T22" s="50">
        <v>5</v>
      </c>
    </row>
    <row r="23" spans="1:20" ht="15" customHeight="1">
      <c r="J23" s="6" t="s">
        <v>12</v>
      </c>
      <c r="K23" s="52" t="s">
        <v>6</v>
      </c>
      <c r="L23" s="7" t="s">
        <v>20</v>
      </c>
      <c r="M23" s="55">
        <v>0</v>
      </c>
      <c r="N23" s="55">
        <v>5</v>
      </c>
      <c r="O23" s="10"/>
      <c r="P23" s="7" t="s">
        <v>12</v>
      </c>
      <c r="Q23" s="52" t="s">
        <v>6</v>
      </c>
      <c r="R23" s="32" t="s">
        <v>8</v>
      </c>
      <c r="S23" s="39"/>
      <c r="T23" s="39"/>
    </row>
    <row r="24" spans="1:20" ht="15" customHeight="1">
      <c r="J24" s="12" t="s">
        <v>30</v>
      </c>
      <c r="K24" s="53"/>
      <c r="L24" s="8"/>
      <c r="M24" s="9"/>
      <c r="N24" s="10"/>
      <c r="O24" s="10"/>
      <c r="P24" s="10"/>
      <c r="Q24" s="16"/>
      <c r="R24" s="10"/>
      <c r="S24" s="10"/>
      <c r="T24" s="10"/>
    </row>
    <row r="25" spans="1:20" ht="15" customHeight="1">
      <c r="J25" s="6" t="s">
        <v>19</v>
      </c>
      <c r="K25" s="52" t="s">
        <v>6</v>
      </c>
      <c r="L25" s="11" t="s">
        <v>12</v>
      </c>
      <c r="M25" s="64">
        <v>5</v>
      </c>
      <c r="N25" s="64">
        <v>0</v>
      </c>
      <c r="O25" s="10"/>
      <c r="P25" s="10"/>
      <c r="Q25" s="16"/>
      <c r="R25" s="10"/>
      <c r="S25" s="56"/>
      <c r="T25" s="10"/>
    </row>
    <row r="26" spans="1:20" ht="15" customHeight="1">
      <c r="J26" s="32" t="str">
        <f>J18</f>
        <v>DESCANSA</v>
      </c>
      <c r="K26" s="52" t="s">
        <v>6</v>
      </c>
      <c r="L26" s="11" t="str">
        <f>L18</f>
        <v>IBIZA CLUB DE CAMPO "B"</v>
      </c>
      <c r="M26" s="39"/>
      <c r="N26" s="39"/>
      <c r="O26" s="10"/>
      <c r="P26" s="10"/>
      <c r="Q26" s="10"/>
      <c r="R26" s="10"/>
      <c r="S26" s="10"/>
      <c r="T26" s="10"/>
    </row>
    <row r="31" spans="1:20" ht="12.95" customHeight="1"/>
    <row r="32" spans="1:20" ht="12.95" customHeight="1"/>
    <row r="33" ht="12.95" customHeight="1"/>
    <row r="34" ht="12.95" customHeight="1"/>
    <row r="35" ht="12.95" customHeight="1"/>
    <row r="36" ht="12.95" customHeight="1"/>
    <row r="37" ht="12.95" customHeight="1"/>
    <row r="38" ht="12.95" customHeight="1"/>
    <row r="39" ht="12.95" customHeight="1"/>
    <row r="40" ht="12.95" customHeight="1"/>
    <row r="41" ht="12.95" customHeight="1"/>
    <row r="42" ht="12.95" customHeight="1"/>
    <row r="43" ht="12.95" customHeight="1"/>
    <row r="44" ht="12.95" customHeight="1"/>
    <row r="45" ht="12.95" customHeight="1"/>
    <row r="46" ht="12.95" customHeight="1"/>
    <row r="47" ht="12.95" customHeight="1"/>
    <row r="48" ht="12.95" customHeight="1"/>
    <row r="49" ht="12.95" customHeight="1"/>
    <row r="50" ht="12.95" customHeight="1"/>
    <row r="51" ht="12.95" customHeight="1"/>
    <row r="52" ht="12.95" customHeight="1"/>
    <row r="53" ht="12.95" customHeight="1"/>
    <row r="54" ht="12.95" customHeight="1"/>
    <row r="55" ht="12.95" customHeight="1"/>
    <row r="56" ht="12.95" customHeight="1"/>
    <row r="57" ht="12.95" customHeight="1"/>
    <row r="58" ht="12.95" customHeight="1"/>
    <row r="59" ht="12.95" customHeight="1"/>
    <row r="60" ht="17.25" customHeight="1"/>
    <row r="61" ht="17.100000000000001" customHeight="1"/>
    <row r="62" ht="17.100000000000001" customHeight="1"/>
    <row r="63" ht="17.100000000000001" customHeight="1"/>
    <row r="64" ht="17.100000000000001" customHeight="1"/>
  </sheetData>
  <pageMargins left="0.7" right="0.7" top="0.75" bottom="0.75" header="0.3" footer="0.3"/>
  <pageSetup paperSize="9" scale="80"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P17"/>
  <sheetViews>
    <sheetView zoomScale="110" zoomScaleNormal="110" workbookViewId="0">
      <selection activeCell="B18" sqref="B18"/>
    </sheetView>
  </sheetViews>
  <sheetFormatPr baseColWidth="10" defaultRowHeight="15"/>
  <cols>
    <col min="1" max="1" width="3.7109375" customWidth="1"/>
    <col min="2" max="2" width="22.7109375"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7109375" customWidth="1"/>
    <col min="11" max="11" width="3" customWidth="1"/>
    <col min="12" max="12" width="22.7109375" customWidth="1"/>
    <col min="13" max="14" width="4" customWidth="1"/>
    <col min="15" max="15" width="2.85546875" customWidth="1"/>
    <col min="16" max="16" width="20.5703125" customWidth="1"/>
    <col min="17" max="17" width="3.42578125" customWidth="1"/>
    <col min="18" max="18" width="23" customWidth="1"/>
    <col min="19" max="19" width="3.42578125" customWidth="1"/>
    <col min="20" max="20" width="3.5703125" customWidth="1"/>
  </cols>
  <sheetData>
    <row r="1" spans="1:16" ht="16.5" customHeight="1"/>
    <row r="3" spans="1:16" ht="21" customHeight="1"/>
    <row r="4" spans="1:16" ht="27" customHeight="1">
      <c r="B4" s="24" t="s">
        <v>21</v>
      </c>
    </row>
    <row r="5" spans="1:16" ht="15" customHeight="1">
      <c r="L5" s="13"/>
    </row>
    <row r="6" spans="1:16" ht="15" customHeight="1">
      <c r="B6" s="30" t="s">
        <v>18</v>
      </c>
      <c r="C6" s="51"/>
      <c r="D6" s="3"/>
      <c r="E6" s="4"/>
      <c r="F6" s="34" t="s">
        <v>9</v>
      </c>
      <c r="G6" s="23"/>
      <c r="H6" s="23"/>
      <c r="I6" s="23"/>
      <c r="J6" s="23"/>
      <c r="K6" s="3"/>
    </row>
    <row r="7" spans="1:16" ht="15" customHeight="1">
      <c r="B7" s="3"/>
      <c r="C7" s="3"/>
      <c r="D7" s="3"/>
      <c r="E7" s="3"/>
      <c r="F7" s="3" t="s">
        <v>13</v>
      </c>
      <c r="G7" s="3"/>
      <c r="H7" s="3"/>
      <c r="I7" s="3"/>
      <c r="J7" s="3"/>
      <c r="K7" s="3"/>
    </row>
    <row r="9" spans="1:16" s="10" customFormat="1" ht="15" customHeight="1">
      <c r="B9" s="35" t="s">
        <v>16</v>
      </c>
      <c r="C9" s="36"/>
      <c r="D9" s="36"/>
      <c r="E9" s="36"/>
      <c r="F9" s="36"/>
      <c r="G9" s="36"/>
      <c r="H9" s="36"/>
      <c r="I9" s="36"/>
      <c r="J9" s="36"/>
      <c r="K9" s="36"/>
      <c r="L9" s="37"/>
      <c r="M9" s="38"/>
      <c r="N9" s="38"/>
      <c r="O9" s="38"/>
      <c r="P9" s="22"/>
    </row>
    <row r="10" spans="1:16" s="10" customFormat="1" ht="15" customHeight="1">
      <c r="B10" s="35" t="s">
        <v>14</v>
      </c>
      <c r="C10" s="36"/>
      <c r="D10" s="36"/>
      <c r="E10" s="36"/>
      <c r="F10" s="36"/>
      <c r="G10" s="36"/>
      <c r="H10" s="36"/>
      <c r="I10" s="36"/>
      <c r="J10" s="36"/>
      <c r="K10" s="36"/>
      <c r="L10" s="37"/>
      <c r="M10" s="38"/>
      <c r="N10" s="38"/>
      <c r="O10" s="38"/>
      <c r="P10" s="22"/>
    </row>
    <row r="11" spans="1:16" s="10" customFormat="1" ht="15" customHeight="1">
      <c r="B11" s="35" t="s">
        <v>17</v>
      </c>
      <c r="C11" s="36"/>
      <c r="D11" s="36"/>
      <c r="E11" s="36"/>
      <c r="F11" s="36"/>
      <c r="G11" s="36"/>
      <c r="H11" s="36"/>
      <c r="I11" s="36"/>
      <c r="J11" s="36"/>
      <c r="K11" s="36"/>
      <c r="L11" s="37"/>
      <c r="M11" s="38"/>
      <c r="N11" s="38"/>
      <c r="O11" s="38"/>
      <c r="P11" s="22"/>
    </row>
    <row r="12" spans="1:16" s="10" customFormat="1" ht="12.95" customHeight="1" thickBot="1"/>
    <row r="13" spans="1:16" s="10" customFormat="1" ht="15" customHeight="1" thickBot="1">
      <c r="A13" s="14"/>
      <c r="B13" s="5" t="s">
        <v>10</v>
      </c>
      <c r="C13" s="25" t="s">
        <v>2</v>
      </c>
      <c r="D13" s="26" t="s">
        <v>0</v>
      </c>
      <c r="E13" s="27" t="s">
        <v>1</v>
      </c>
      <c r="F13" s="27" t="s">
        <v>3</v>
      </c>
      <c r="G13" s="28" t="s">
        <v>4</v>
      </c>
      <c r="H13" s="29" t="s">
        <v>5</v>
      </c>
      <c r="J13" s="49" t="s">
        <v>24</v>
      </c>
      <c r="K13" s="15"/>
      <c r="L13" s="8"/>
      <c r="M13" s="9"/>
    </row>
    <row r="14" spans="1:16" s="10" customFormat="1" ht="15" customHeight="1">
      <c r="A14" s="58">
        <v>1</v>
      </c>
      <c r="B14" s="59" t="s">
        <v>11</v>
      </c>
      <c r="C14" s="60">
        <f>COUNT(M14,N17)</f>
        <v>2</v>
      </c>
      <c r="D14" s="61">
        <f>IF(M14&gt;N14,1,0)+IF(N17&gt;M17,1,0)</f>
        <v>2</v>
      </c>
      <c r="E14" s="61">
        <f>IF(M14&lt;N14,1,0)+IF(N17&lt;M17,1,0)</f>
        <v>0</v>
      </c>
      <c r="F14" s="61">
        <f>VALUE(M14+N17)</f>
        <v>6</v>
      </c>
      <c r="G14" s="60">
        <f>VALUE(N14+M17)</f>
        <v>4</v>
      </c>
      <c r="H14" s="62">
        <f>AVERAGE(F14-G14)</f>
        <v>2</v>
      </c>
      <c r="I14" s="16"/>
      <c r="J14" s="6" t="str">
        <f>B14</f>
        <v>IBIZA CLUB DE CAMPO</v>
      </c>
      <c r="K14" s="17" t="s">
        <v>6</v>
      </c>
      <c r="L14" s="7" t="s">
        <v>12</v>
      </c>
      <c r="M14" s="50">
        <v>3</v>
      </c>
      <c r="N14" s="50">
        <v>2</v>
      </c>
    </row>
    <row r="15" spans="1:16" s="10" customFormat="1" ht="15" customHeight="1">
      <c r="A15" s="1">
        <v>2</v>
      </c>
      <c r="B15" s="18" t="s">
        <v>12</v>
      </c>
      <c r="C15" s="19">
        <f>COUNT(N14,M17)</f>
        <v>2</v>
      </c>
      <c r="D15" s="19">
        <f>IF(N14&gt;M14,1,0)+IF(M17&gt;N17,1,0)</f>
        <v>0</v>
      </c>
      <c r="E15" s="19">
        <f>IF(N14&lt;M14,1,0)+IF(M17&lt;N17,1,0)</f>
        <v>2</v>
      </c>
      <c r="F15" s="19">
        <f>VALUE(N14+M17)</f>
        <v>4</v>
      </c>
      <c r="G15" s="19">
        <f>VALUE(M14+N17)</f>
        <v>6</v>
      </c>
      <c r="H15" s="20">
        <f>AVERAGE(F15-G15)</f>
        <v>-2</v>
      </c>
      <c r="I15" s="16"/>
    </row>
    <row r="16" spans="1:16" s="10" customFormat="1" ht="15" customHeight="1">
      <c r="B16" s="21"/>
      <c r="J16" s="12" t="s">
        <v>25</v>
      </c>
      <c r="K16" s="15"/>
      <c r="L16" s="8"/>
      <c r="M16" s="9"/>
    </row>
    <row r="17" spans="10:14" s="10" customFormat="1" ht="15" customHeight="1">
      <c r="J17" s="7" t="s">
        <v>12</v>
      </c>
      <c r="K17" s="17" t="s">
        <v>6</v>
      </c>
      <c r="L17" s="6" t="str">
        <f>B14</f>
        <v>IBIZA CLUB DE CAMPO</v>
      </c>
      <c r="M17" s="50">
        <v>2</v>
      </c>
      <c r="N17" s="50">
        <v>3</v>
      </c>
    </row>
  </sheetData>
  <printOptions horizontalCentered="1"/>
  <pageMargins left="3.937007874015748E-2" right="3.937007874015748E-2" top="0.19685039370078741" bottom="0.15748031496062992" header="0.31496062992125984" footer="0.11811023622047245"/>
  <pageSetup paperSize="9" scale="50"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P17"/>
  <sheetViews>
    <sheetView zoomScale="110" zoomScaleNormal="110" workbookViewId="0">
      <selection activeCell="F24" sqref="F24"/>
    </sheetView>
  </sheetViews>
  <sheetFormatPr baseColWidth="10" defaultRowHeight="15"/>
  <cols>
    <col min="1" max="1" width="3.7109375" customWidth="1"/>
    <col min="2" max="2" width="22.7109375"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7109375" customWidth="1"/>
    <col min="11" max="11" width="3" customWidth="1"/>
    <col min="12" max="12" width="22.7109375" customWidth="1"/>
    <col min="13" max="14" width="4" customWidth="1"/>
    <col min="15" max="15" width="2.85546875" customWidth="1"/>
    <col min="16" max="16" width="20.5703125" customWidth="1"/>
    <col min="17" max="17" width="3.42578125" customWidth="1"/>
    <col min="18" max="18" width="23" customWidth="1"/>
    <col min="19" max="19" width="3.42578125" customWidth="1"/>
    <col min="20" max="20" width="3.5703125" customWidth="1"/>
  </cols>
  <sheetData>
    <row r="1" spans="1:16" ht="16.5" customHeight="1"/>
    <row r="3" spans="1:16" ht="21" customHeight="1"/>
    <row r="4" spans="1:16" ht="27" customHeight="1">
      <c r="B4" s="24" t="s">
        <v>21</v>
      </c>
    </row>
    <row r="5" spans="1:16" ht="15" customHeight="1">
      <c r="L5" s="13"/>
    </row>
    <row r="6" spans="1:16" ht="15" customHeight="1">
      <c r="B6" s="30" t="s">
        <v>22</v>
      </c>
      <c r="C6" s="51"/>
      <c r="D6" s="3"/>
      <c r="E6" s="4"/>
      <c r="F6" s="34" t="s">
        <v>9</v>
      </c>
      <c r="G6" s="23"/>
      <c r="H6" s="23"/>
      <c r="I6" s="23"/>
      <c r="J6" s="23"/>
      <c r="K6" s="3"/>
    </row>
    <row r="7" spans="1:16" ht="15" customHeight="1">
      <c r="B7" s="3"/>
      <c r="C7" s="3"/>
      <c r="D7" s="3"/>
      <c r="E7" s="3"/>
      <c r="F7" s="3" t="s">
        <v>13</v>
      </c>
      <c r="G7" s="3"/>
      <c r="H7" s="3"/>
      <c r="I7" s="3"/>
      <c r="J7" s="3"/>
      <c r="K7" s="3"/>
    </row>
    <row r="9" spans="1:16" s="10" customFormat="1" ht="15" customHeight="1">
      <c r="B9" s="35" t="s">
        <v>16</v>
      </c>
      <c r="C9" s="36"/>
      <c r="D9" s="36"/>
      <c r="E9" s="36"/>
      <c r="F9" s="36"/>
      <c r="G9" s="36"/>
      <c r="H9" s="36"/>
      <c r="I9" s="36"/>
      <c r="J9" s="36"/>
      <c r="K9" s="36"/>
      <c r="L9" s="37"/>
      <c r="M9" s="38"/>
      <c r="N9" s="38"/>
      <c r="O9" s="38"/>
      <c r="P9" s="22"/>
    </row>
    <row r="10" spans="1:16" s="10" customFormat="1" ht="15" customHeight="1">
      <c r="B10" s="35" t="s">
        <v>14</v>
      </c>
      <c r="C10" s="36"/>
      <c r="D10" s="36"/>
      <c r="E10" s="36"/>
      <c r="F10" s="36"/>
      <c r="G10" s="36"/>
      <c r="H10" s="36"/>
      <c r="I10" s="36"/>
      <c r="J10" s="36"/>
      <c r="K10" s="36"/>
      <c r="L10" s="37"/>
      <c r="M10" s="38"/>
      <c r="N10" s="38"/>
      <c r="O10" s="38"/>
      <c r="P10" s="22"/>
    </row>
    <row r="11" spans="1:16" s="10" customFormat="1" ht="15" customHeight="1">
      <c r="B11" s="35" t="s">
        <v>17</v>
      </c>
      <c r="C11" s="36"/>
      <c r="D11" s="36"/>
      <c r="E11" s="36"/>
      <c r="F11" s="36"/>
      <c r="G11" s="36"/>
      <c r="H11" s="36"/>
      <c r="I11" s="36"/>
      <c r="J11" s="36"/>
      <c r="K11" s="36"/>
      <c r="L11" s="37"/>
      <c r="M11" s="38"/>
      <c r="N11" s="38"/>
      <c r="O11" s="38"/>
      <c r="P11" s="22"/>
    </row>
    <row r="12" spans="1:16" s="10" customFormat="1" ht="12.95" customHeight="1" thickBot="1"/>
    <row r="13" spans="1:16" s="10" customFormat="1" ht="15" customHeight="1" thickBot="1">
      <c r="A13" s="14"/>
      <c r="B13" s="5" t="s">
        <v>10</v>
      </c>
      <c r="C13" s="25" t="s">
        <v>2</v>
      </c>
      <c r="D13" s="26" t="s">
        <v>0</v>
      </c>
      <c r="E13" s="27" t="s">
        <v>1</v>
      </c>
      <c r="F13" s="27" t="s">
        <v>3</v>
      </c>
      <c r="G13" s="28" t="s">
        <v>4</v>
      </c>
      <c r="H13" s="29" t="s">
        <v>5</v>
      </c>
      <c r="J13" s="49" t="s">
        <v>33</v>
      </c>
      <c r="K13" s="15"/>
      <c r="L13" s="8"/>
      <c r="M13" s="9"/>
    </row>
    <row r="14" spans="1:16" s="10" customFormat="1" ht="15" customHeight="1">
      <c r="A14" s="58">
        <v>1</v>
      </c>
      <c r="B14" s="59" t="s">
        <v>11</v>
      </c>
      <c r="C14" s="60">
        <f>COUNT(M14,N17)</f>
        <v>2</v>
      </c>
      <c r="D14" s="61">
        <f>IF(M14&gt;N14,1,0)+IF(N17&gt;M17,1,0)</f>
        <v>2</v>
      </c>
      <c r="E14" s="61">
        <f>IF(M14&lt;N14,1,0)+IF(N17&lt;M17,1,0)</f>
        <v>0</v>
      </c>
      <c r="F14" s="61">
        <f>VALUE(M14+N17)</f>
        <v>7</v>
      </c>
      <c r="G14" s="60">
        <f>VALUE(N14+M17)</f>
        <v>1</v>
      </c>
      <c r="H14" s="62">
        <f>AVERAGE(F14-G14)</f>
        <v>6</v>
      </c>
      <c r="I14" s="16"/>
      <c r="J14" s="6" t="str">
        <f>B14</f>
        <v>IBIZA CLUB DE CAMPO</v>
      </c>
      <c r="K14" s="17" t="s">
        <v>6</v>
      </c>
      <c r="L14" s="7" t="s">
        <v>12</v>
      </c>
      <c r="M14" s="50">
        <v>4</v>
      </c>
      <c r="N14" s="50">
        <v>0</v>
      </c>
    </row>
    <row r="15" spans="1:16" s="10" customFormat="1" ht="15" customHeight="1">
      <c r="A15" s="1">
        <v>2</v>
      </c>
      <c r="B15" s="18" t="s">
        <v>12</v>
      </c>
      <c r="C15" s="19">
        <f>COUNT(N14,M17)</f>
        <v>2</v>
      </c>
      <c r="D15" s="19">
        <f>IF(N14&gt;M14,1,0)+IF(M17&gt;N17,1,0)</f>
        <v>0</v>
      </c>
      <c r="E15" s="19">
        <f>IF(N14&lt;M14,1,0)+IF(M17&lt;N17,1,0)</f>
        <v>2</v>
      </c>
      <c r="F15" s="19">
        <f>VALUE(N14+M17)</f>
        <v>1</v>
      </c>
      <c r="G15" s="19">
        <f>VALUE(M14+N17)</f>
        <v>7</v>
      </c>
      <c r="H15" s="20">
        <f>AVERAGE(F15-G15)</f>
        <v>-6</v>
      </c>
      <c r="I15" s="16"/>
    </row>
    <row r="16" spans="1:16" s="10" customFormat="1" ht="15" customHeight="1">
      <c r="B16" s="21"/>
      <c r="J16" s="12" t="s">
        <v>34</v>
      </c>
      <c r="K16" s="15"/>
      <c r="L16" s="8"/>
      <c r="M16" s="9"/>
    </row>
    <row r="17" spans="10:14" s="10" customFormat="1" ht="15" customHeight="1">
      <c r="J17" s="7" t="s">
        <v>12</v>
      </c>
      <c r="K17" s="17" t="s">
        <v>6</v>
      </c>
      <c r="L17" s="6" t="str">
        <f>B14</f>
        <v>IBIZA CLUB DE CAMPO</v>
      </c>
      <c r="M17" s="50">
        <v>1</v>
      </c>
      <c r="N17" s="50">
        <v>3</v>
      </c>
    </row>
  </sheetData>
  <printOptions horizontalCentered="1"/>
  <pageMargins left="3.937007874015748E-2" right="3.937007874015748E-2" top="0.19685039370078741" bottom="0.15748031496062992" header="0.31496062992125984" footer="0.11811023622047245"/>
  <pageSetup paperSize="9"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SUB10 M</vt:lpstr>
      <vt:lpstr>ALEVIN M</vt:lpstr>
      <vt:lpstr>INFANTIL M</vt:lpstr>
      <vt:lpstr>CADETE F</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Aurelia</dc:creator>
  <cp:lastModifiedBy>Melanie</cp:lastModifiedBy>
  <cp:lastPrinted>2017-12-12T10:21:12Z</cp:lastPrinted>
  <dcterms:created xsi:type="dcterms:W3CDTF">2016-11-15T09:47:28Z</dcterms:created>
  <dcterms:modified xsi:type="dcterms:W3CDTF">2022-04-20T07:20:37Z</dcterms:modified>
</cp:coreProperties>
</file>