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Z:\Alex\DOCUMENTOS\TENIS 2023\CAMPEONATOS INSULARES\IBIZA Y FORMENTERA POR EQUIPOS JUVENILES\"/>
    </mc:Choice>
  </mc:AlternateContent>
  <xr:revisionPtr revIDLastSave="0" documentId="13_ncr:1_{92AD1C9F-B393-415A-B430-EE7416BC67E2}" xr6:coauthVersionLast="47" xr6:coauthVersionMax="47" xr10:uidLastSave="{00000000-0000-0000-0000-000000000000}"/>
  <bookViews>
    <workbookView xWindow="-120" yWindow="-120" windowWidth="29040" windowHeight="15840" tabRatio="675" activeTab="2" xr2:uid="{00000000-000D-0000-FFFF-FFFF00000000}"/>
  </bookViews>
  <sheets>
    <sheet name="SUB10M" sheetId="7" r:id="rId1"/>
    <sheet name="ALEM" sheetId="5" r:id="rId2"/>
    <sheet name="CADM"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6" i="8" l="1"/>
  <c r="L25" i="8"/>
  <c r="J25" i="8"/>
  <c r="P23" i="8"/>
  <c r="L23" i="8"/>
  <c r="J23" i="8"/>
  <c r="R22" i="8"/>
  <c r="J22" i="8"/>
  <c r="L18" i="8"/>
  <c r="J18" i="8"/>
  <c r="J26" i="8" s="1"/>
  <c r="L17" i="8"/>
  <c r="J17" i="8"/>
  <c r="G17" i="8"/>
  <c r="H17" i="8" s="1"/>
  <c r="F17" i="8"/>
  <c r="E17" i="8"/>
  <c r="D17" i="8"/>
  <c r="C17" i="8"/>
  <c r="G16" i="8"/>
  <c r="F16" i="8"/>
  <c r="H16" i="8" s="1"/>
  <c r="E16" i="8"/>
  <c r="D16" i="8"/>
  <c r="C16" i="8"/>
  <c r="R15" i="8"/>
  <c r="P15" i="8"/>
  <c r="L15" i="8"/>
  <c r="J15" i="8"/>
  <c r="G15" i="8"/>
  <c r="H15" i="8" s="1"/>
  <c r="F15" i="8"/>
  <c r="D15" i="8"/>
  <c r="C15" i="8"/>
  <c r="E15" i="8" s="1"/>
  <c r="R14" i="8"/>
  <c r="P22" i="8" s="1"/>
  <c r="P14" i="8"/>
  <c r="L14" i="8"/>
  <c r="J14" i="8"/>
  <c r="G14" i="8"/>
  <c r="F14" i="8"/>
  <c r="H14" i="8" s="1"/>
  <c r="E14" i="8"/>
  <c r="D14" i="8"/>
  <c r="C14" i="8"/>
  <c r="L26" i="7"/>
  <c r="L25" i="7"/>
  <c r="J25" i="7"/>
  <c r="P23" i="7"/>
  <c r="L23" i="7"/>
  <c r="J23" i="7"/>
  <c r="J22" i="7"/>
  <c r="L18" i="7"/>
  <c r="J18" i="7"/>
  <c r="J26" i="7" s="1"/>
  <c r="L17" i="7"/>
  <c r="J17" i="7"/>
  <c r="G17" i="7"/>
  <c r="F17" i="7"/>
  <c r="H17" i="7" s="1"/>
  <c r="E17" i="7"/>
  <c r="D17" i="7"/>
  <c r="C17" i="7"/>
  <c r="H16" i="7"/>
  <c r="G16" i="7"/>
  <c r="F16" i="7"/>
  <c r="D16" i="7"/>
  <c r="E16" i="7" s="1"/>
  <c r="C16" i="7"/>
  <c r="R15" i="7"/>
  <c r="P15" i="7"/>
  <c r="L15" i="7"/>
  <c r="J15" i="7"/>
  <c r="G15" i="7"/>
  <c r="F15" i="7"/>
  <c r="H15" i="7" s="1"/>
  <c r="D15" i="7"/>
  <c r="C15" i="7"/>
  <c r="E15" i="7" s="1"/>
  <c r="R14" i="7"/>
  <c r="P22" i="7" s="1"/>
  <c r="P14" i="7"/>
  <c r="R22" i="7" s="1"/>
  <c r="L14" i="7"/>
  <c r="J14" i="7"/>
  <c r="H14" i="7"/>
  <c r="G14" i="7"/>
  <c r="F14" i="7"/>
  <c r="D14" i="7"/>
  <c r="E14" i="7" s="1"/>
  <c r="C14" i="7"/>
  <c r="G14" i="5"/>
  <c r="F16" i="5"/>
  <c r="F15" i="5"/>
  <c r="F14" i="5"/>
  <c r="G16" i="5"/>
  <c r="G15" i="5"/>
  <c r="D16" i="5"/>
  <c r="D15" i="5"/>
  <c r="D14" i="5"/>
  <c r="C16" i="5"/>
  <c r="C15" i="5"/>
  <c r="C14" i="5"/>
  <c r="L26" i="5"/>
  <c r="L25" i="5"/>
  <c r="J25" i="5"/>
  <c r="L23" i="5"/>
  <c r="J22" i="5"/>
  <c r="P23" i="5"/>
  <c r="J23" i="5"/>
  <c r="L18" i="5"/>
  <c r="J18" i="5"/>
  <c r="J26" i="5" s="1"/>
  <c r="L17" i="5"/>
  <c r="J17" i="5"/>
  <c r="G17" i="5"/>
  <c r="F17" i="5"/>
  <c r="E17" i="5"/>
  <c r="D17" i="5"/>
  <c r="C17" i="5"/>
  <c r="R15" i="5"/>
  <c r="P15" i="5"/>
  <c r="L15" i="5"/>
  <c r="J15" i="5"/>
  <c r="R14" i="5"/>
  <c r="P22" i="5" s="1"/>
  <c r="P14" i="5"/>
  <c r="R22" i="5" s="1"/>
  <c r="L14" i="5"/>
  <c r="J14" i="5"/>
  <c r="E16" i="5" l="1"/>
  <c r="E15" i="5"/>
  <c r="E14" i="5"/>
  <c r="H15" i="5"/>
  <c r="H17" i="5"/>
  <c r="H14" i="5"/>
  <c r="H16" i="5"/>
</calcChain>
</file>

<file path=xl/sharedStrings.xml><?xml version="1.0" encoding="utf-8"?>
<sst xmlns="http://schemas.openxmlformats.org/spreadsheetml/2006/main" count="115" uniqueCount="29">
  <si>
    <t>G</t>
  </si>
  <si>
    <t>P</t>
  </si>
  <si>
    <t>J</t>
  </si>
  <si>
    <t xml:space="preserve"> A/F </t>
  </si>
  <si>
    <t xml:space="preserve"> E/C</t>
  </si>
  <si>
    <t>DIF.</t>
  </si>
  <si>
    <t>VS</t>
  </si>
  <si>
    <t>GRUPO A</t>
  </si>
  <si>
    <t>DESCANSA</t>
  </si>
  <si>
    <t>Se clasifica para el Campeonato de Baleares el campeón del grupo</t>
  </si>
  <si>
    <t>IBIZA CLUB DE CAMPO</t>
  </si>
  <si>
    <t>CT SANTA EULALIA</t>
  </si>
  <si>
    <t>Sistema de liguilla a doble vuelta</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</si>
  <si>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</si>
  <si>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</si>
  <si>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r>
      <t xml:space="preserve">El equipo local deberá enviar el acta a melanie@ftib.es, como máximo, el </t>
    </r>
    <r>
      <rPr>
        <b/>
        <sz val="9"/>
        <rFont val="DIN Pro Regular"/>
        <family val="2"/>
      </rPr>
      <t>MARTES</t>
    </r>
    <r>
      <rPr>
        <sz val="9"/>
        <rFont val="DIN Pro Regular"/>
        <family val="2"/>
      </rPr>
      <t xml:space="preserve"> siguiente a la fecha programada para la </t>
    </r>
  </si>
  <si>
    <r>
      <t xml:space="preserve">En caso de no recibir comunicación se dará por perdedor al equipo local. </t>
    </r>
    <r>
      <rPr>
        <b/>
        <sz val="9"/>
        <rFont val="DIN Pro Regular"/>
        <family val="2"/>
      </rPr>
      <t>Los resultados se actualizarán tras cada jornada según estas normas.</t>
    </r>
  </si>
  <si>
    <t>CT ILLA DE FORMENTERA</t>
  </si>
  <si>
    <t>ALEVÍN MASCULINO</t>
  </si>
  <si>
    <t>CAMPEONATO DE IBIZA Y FORMENTERA POR EQUIPOS JUVENILES 2023</t>
  </si>
  <si>
    <t>SCR PEÑA DEPORTIVA</t>
  </si>
  <si>
    <t>CADETE MASCULINO</t>
  </si>
  <si>
    <t>SUB10 MASCULINO</t>
  </si>
  <si>
    <t>J.6 1-2 ABRIL</t>
  </si>
  <si>
    <t>J.1  25-26 FEBRERO</t>
  </si>
  <si>
    <t>J.2  4-5 MARZO</t>
  </si>
  <si>
    <t>J.3  11-12 MARZO</t>
  </si>
  <si>
    <t>J.4  18-19 MARZO</t>
  </si>
  <si>
    <t>J.5  25-26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</si>
</sst>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8"/>
      <color rgb="FFFF0000"/>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9"/>
      <name val="DIN Pro Regular"/>
      <family val="2"/>
    </font>
    <font>
      <b/>
      <sz val="9"/>
      <name val="DIN Pro Regular"/>
      <family val="2"/>
    </font>
    <font>
      <b/>
      <sz val="9"/>
      <color theme="0"/>
      <name val="DINPro-Bold"/>
      <family val="3"/>
    </font>
    <font>
      <sz val="9"/>
      <color theme="0"/>
      <name val="DINPro-Bold"/>
      <family val="3"/>
    </font>
    <font>
      <b/>
      <sz val="10"/>
      <name val="DINPro-Black"/>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cellStyleXfs>
  <cellXfs count="56">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8" fillId="0" borderId="0" xfId="0" applyFont="1"/>
    <xf numFmtId="0" fontId="8" fillId="4" borderId="0" xfId="0" applyFont="1" applyFill="1"/>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5" fillId="3" borderId="9" xfId="1" applyFont="1" applyFill="1" applyBorder="1" applyAlignment="1">
      <alignment horizontal="left" vertical="center"/>
    </xf>
    <xf numFmtId="0" fontId="0" fillId="2" borderId="0" xfId="0" applyFill="1"/>
    <xf numFmtId="0" fontId="1" fillId="0" borderId="0" xfId="0" applyFont="1" applyAlignment="1">
      <alignment vertical="center"/>
    </xf>
    <xf numFmtId="0" fontId="5" fillId="3" borderId="10" xfId="1" applyFont="1" applyFill="1" applyBorder="1" applyAlignment="1">
      <alignment horizontal="left" vertical="center"/>
    </xf>
    <xf numFmtId="0" fontId="6" fillId="3" borderId="5" xfId="0" applyFont="1" applyFill="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0" fillId="0" borderId="0" xfId="0" applyAlignment="1">
      <alignment horizontal="center" vertical="center"/>
    </xf>
    <xf numFmtId="0" fontId="6" fillId="2" borderId="7" xfId="1" applyFont="1" applyFill="1" applyBorder="1" applyAlignment="1">
      <alignment vertical="center"/>
    </xf>
    <xf numFmtId="0" fontId="6"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0" fillId="2" borderId="0" xfId="0" applyFill="1" applyAlignment="1">
      <alignment vertical="center"/>
    </xf>
    <xf numFmtId="0" fontId="8" fillId="2" borderId="0" xfId="0" applyFont="1" applyFill="1"/>
    <xf numFmtId="0" fontId="10" fillId="0" borderId="0" xfId="0" applyFont="1" applyAlignment="1">
      <alignment vertical="center"/>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7" fillId="3" borderId="0" xfId="0" applyFont="1" applyFill="1"/>
    <xf numFmtId="0" fontId="8" fillId="3" borderId="0" xfId="0" applyFont="1" applyFill="1"/>
    <xf numFmtId="0" fontId="9" fillId="0" borderId="11" xfId="1" applyFont="1" applyBorder="1" applyAlignment="1">
      <alignment vertical="center"/>
    </xf>
    <xf numFmtId="0" fontId="9" fillId="0" borderId="7" xfId="1" applyFont="1" applyBorder="1" applyAlignment="1">
      <alignment vertical="center"/>
    </xf>
    <xf numFmtId="0" fontId="12" fillId="2" borderId="0" xfId="0" applyFont="1" applyFill="1"/>
    <xf numFmtId="0" fontId="14" fillId="3" borderId="0" xfId="0" applyFont="1" applyFill="1" applyAlignment="1">
      <alignment horizontal="left" vertical="center"/>
    </xf>
    <xf numFmtId="0" fontId="12" fillId="3" borderId="0" xfId="0" applyFont="1" applyFill="1" applyAlignment="1">
      <alignment vertical="center"/>
    </xf>
    <xf numFmtId="0" fontId="13" fillId="3" borderId="0" xfId="0" applyFont="1" applyFill="1" applyAlignment="1">
      <alignment vertical="center"/>
    </xf>
    <xf numFmtId="0" fontId="0" fillId="3" borderId="0" xfId="0" applyFill="1" applyAlignment="1">
      <alignment vertical="center"/>
    </xf>
    <xf numFmtId="0" fontId="1" fillId="3" borderId="7" xfId="1"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wrapText="1"/>
    </xf>
    <xf numFmtId="0" fontId="6" fillId="3" borderId="17" xfId="0" applyFont="1" applyFill="1" applyBorder="1" applyAlignment="1">
      <alignment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17" fillId="2" borderId="0" xfId="0" applyFont="1" applyFill="1" applyAlignment="1">
      <alignment horizontal="center" vertical="center"/>
    </xf>
    <xf numFmtId="0" fontId="16" fillId="2" borderId="0" xfId="0" applyFont="1" applyFill="1" applyAlignment="1">
      <alignment horizontal="center" vertical="center"/>
    </xf>
    <xf numFmtId="0" fontId="9" fillId="2" borderId="0" xfId="0" applyFont="1" applyFill="1" applyAlignment="1">
      <alignment horizontal="center" vertical="center"/>
    </xf>
    <xf numFmtId="0" fontId="18" fillId="3" borderId="9" xfId="1" applyFont="1" applyFill="1" applyBorder="1" applyAlignment="1">
      <alignment horizontal="left" vertical="center"/>
    </xf>
    <xf numFmtId="0" fontId="13" fillId="0" borderId="0" xfId="0" applyFont="1" applyAlignment="1">
      <alignment vertical="center"/>
    </xf>
    <xf numFmtId="0" fontId="13" fillId="0" borderId="0" xfId="0" applyFont="1"/>
    <xf numFmtId="0" fontId="15" fillId="3" borderId="0" xfId="0" applyFont="1" applyFill="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961159</xdr:colOff>
      <xdr:row>3</xdr:row>
      <xdr:rowOff>161925</xdr:rowOff>
    </xdr:to>
    <xdr:pic>
      <xdr:nvPicPr>
        <xdr:cNvPr id="2" name="0 Imagen">
          <a:extLst>
            <a:ext uri="{FF2B5EF4-FFF2-40B4-BE49-F238E27FC236}">
              <a16:creationId xmlns:a16="http://schemas.microsoft.com/office/drawing/2014/main" id="{1D229E54-37FE-4D5A-85EC-3B3B8ADEE2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1" y="0"/>
          <a:ext cx="4399683"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961159</xdr:colOff>
      <xdr:row>3</xdr:row>
      <xdr:rowOff>66675</xdr:rowOff>
    </xdr:to>
    <xdr:pic>
      <xdr:nvPicPr>
        <xdr:cNvPr id="2" name="0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115" y="0"/>
          <a:ext cx="441613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961159</xdr:colOff>
      <xdr:row>3</xdr:row>
      <xdr:rowOff>161925</xdr:rowOff>
    </xdr:to>
    <xdr:pic>
      <xdr:nvPicPr>
        <xdr:cNvPr id="2" name="0 Imagen">
          <a:extLst>
            <a:ext uri="{FF2B5EF4-FFF2-40B4-BE49-F238E27FC236}">
              <a16:creationId xmlns:a16="http://schemas.microsoft.com/office/drawing/2014/main" id="{57035C16-1988-49EE-B10C-E134D5D561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1" y="0"/>
          <a:ext cx="4399683"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B6339-2B47-4126-97FF-E3A89020D467}">
  <dimension ref="A1:T64"/>
  <sheetViews>
    <sheetView workbookViewId="0">
      <selection activeCell="J13" sqref="J13"/>
    </sheetView>
  </sheetViews>
  <sheetFormatPr baseColWidth="10" defaultRowHeight="15" x14ac:dyDescent="0.2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20" ht="16.5" customHeight="1" x14ac:dyDescent="0.25"/>
    <row r="3" spans="1:20" ht="21" customHeight="1" x14ac:dyDescent="0.25"/>
    <row r="4" spans="1:20" ht="27" customHeight="1" x14ac:dyDescent="0.25">
      <c r="B4" s="29" t="s">
        <v>19</v>
      </c>
    </row>
    <row r="5" spans="1:20" ht="15" customHeight="1" x14ac:dyDescent="0.25">
      <c r="L5" s="15"/>
    </row>
    <row r="6" spans="1:20" ht="15" customHeight="1" x14ac:dyDescent="0.25">
      <c r="B6" s="33" t="s">
        <v>22</v>
      </c>
      <c r="C6" s="34"/>
      <c r="D6" s="4"/>
      <c r="E6" s="5"/>
      <c r="F6" s="37" t="s">
        <v>9</v>
      </c>
      <c r="G6" s="28"/>
      <c r="H6" s="28"/>
      <c r="I6" s="28"/>
      <c r="J6" s="28"/>
      <c r="K6" s="4"/>
    </row>
    <row r="7" spans="1:20" ht="15" customHeight="1" x14ac:dyDescent="0.25">
      <c r="B7" s="4"/>
      <c r="C7" s="4"/>
      <c r="D7" s="4"/>
      <c r="E7" s="4"/>
      <c r="F7" s="4" t="s">
        <v>12</v>
      </c>
      <c r="G7" s="4"/>
      <c r="H7" s="4"/>
      <c r="I7" s="4"/>
      <c r="J7" s="4"/>
      <c r="K7" s="4"/>
    </row>
    <row r="9" spans="1:20" s="12" customFormat="1" ht="15" customHeight="1" x14ac:dyDescent="0.25">
      <c r="B9" s="38" t="s">
        <v>15</v>
      </c>
      <c r="C9" s="39"/>
      <c r="D9" s="39"/>
      <c r="E9" s="39"/>
      <c r="F9" s="39"/>
      <c r="G9" s="39"/>
      <c r="H9" s="39"/>
      <c r="I9" s="39"/>
      <c r="J9" s="39"/>
      <c r="K9" s="39"/>
      <c r="L9" s="40"/>
      <c r="M9" s="41"/>
      <c r="N9" s="41"/>
      <c r="O9" s="41"/>
      <c r="P9" s="27"/>
    </row>
    <row r="10" spans="1:20" s="12" customFormat="1" ht="15" customHeight="1" x14ac:dyDescent="0.25">
      <c r="B10" s="38" t="s">
        <v>13</v>
      </c>
      <c r="C10" s="39"/>
      <c r="D10" s="39"/>
      <c r="E10" s="39"/>
      <c r="F10" s="39"/>
      <c r="G10" s="39"/>
      <c r="H10" s="39"/>
      <c r="I10" s="39"/>
      <c r="J10" s="39"/>
      <c r="K10" s="39"/>
      <c r="L10" s="40"/>
      <c r="M10" s="41"/>
      <c r="N10" s="41"/>
      <c r="O10" s="41"/>
      <c r="P10" s="27"/>
    </row>
    <row r="11" spans="1:20" s="12" customFormat="1" ht="15" customHeight="1" x14ac:dyDescent="0.25">
      <c r="B11" s="38" t="s">
        <v>16</v>
      </c>
      <c r="C11" s="39"/>
      <c r="D11" s="39"/>
      <c r="E11" s="39"/>
      <c r="F11" s="39"/>
      <c r="G11" s="39"/>
      <c r="H11" s="39"/>
      <c r="I11" s="39"/>
      <c r="J11" s="39"/>
      <c r="K11" s="39"/>
      <c r="L11" s="40"/>
      <c r="M11" s="41"/>
      <c r="N11" s="41"/>
      <c r="O11" s="41"/>
      <c r="P11" s="27"/>
    </row>
    <row r="12" spans="1:20" s="12" customFormat="1" ht="12.95" customHeight="1" thickBot="1" x14ac:dyDescent="0.3"/>
    <row r="13" spans="1:20" s="12" customFormat="1" ht="15" customHeight="1" thickBot="1" x14ac:dyDescent="0.3">
      <c r="A13" s="16"/>
      <c r="B13" s="6" t="s">
        <v>7</v>
      </c>
      <c r="C13" s="43" t="s">
        <v>2</v>
      </c>
      <c r="D13" s="30" t="s">
        <v>0</v>
      </c>
      <c r="E13" s="31" t="s">
        <v>1</v>
      </c>
      <c r="F13" s="31" t="s">
        <v>3</v>
      </c>
      <c r="G13" s="32" t="s">
        <v>4</v>
      </c>
      <c r="H13" s="44" t="s">
        <v>5</v>
      </c>
      <c r="J13" s="52" t="s">
        <v>24</v>
      </c>
      <c r="K13" s="17"/>
      <c r="L13" s="10"/>
      <c r="M13" s="11"/>
      <c r="P13" s="52" t="s">
        <v>26</v>
      </c>
      <c r="Q13" s="17"/>
      <c r="R13" s="10"/>
      <c r="S13" s="11"/>
    </row>
    <row r="14" spans="1:20" s="12" customFormat="1" ht="15" customHeight="1" x14ac:dyDescent="0.25">
      <c r="A14" s="1">
        <v>1</v>
      </c>
      <c r="B14" s="18" t="s">
        <v>10</v>
      </c>
      <c r="C14" s="19">
        <f>COUNT(M14,N17,S14,M22,M25,T22)</f>
        <v>0</v>
      </c>
      <c r="D14" s="20">
        <f>IF(M14&gt;N14,1,0)+IF(N17&gt;M17,1,0)+IF(S14&gt;T14,1,0)+IF(M25&gt;N25,1,0)+IF(T22&gt;S22,1,0)</f>
        <v>0</v>
      </c>
      <c r="E14" s="20">
        <f>C14-D14</f>
        <v>0</v>
      </c>
      <c r="F14" s="20">
        <f>VALUE(M14+N17+S14+M25+T22)</f>
        <v>0</v>
      </c>
      <c r="G14" s="20">
        <f>VALUE(N14+M17+T14+N25+S22)</f>
        <v>0</v>
      </c>
      <c r="H14" s="21">
        <f>AVERAGE(F14-G14)</f>
        <v>0</v>
      </c>
      <c r="I14" s="22"/>
      <c r="J14" s="7" t="str">
        <f>B14</f>
        <v>IBIZA CLUB DE CAMPO</v>
      </c>
      <c r="K14" s="23" t="s">
        <v>6</v>
      </c>
      <c r="L14" s="36" t="str">
        <f>B17</f>
        <v>DESCANSA</v>
      </c>
      <c r="M14" s="42"/>
      <c r="N14" s="42"/>
      <c r="P14" s="7" t="str">
        <f>B14</f>
        <v>IBIZA CLUB DE CAMPO</v>
      </c>
      <c r="Q14" s="23" t="s">
        <v>6</v>
      </c>
      <c r="R14" s="7" t="str">
        <f>B15</f>
        <v>CT SANTA EULALIA</v>
      </c>
      <c r="S14" s="9"/>
      <c r="T14" s="9"/>
    </row>
    <row r="15" spans="1:20" s="12" customFormat="1" ht="15" customHeight="1" x14ac:dyDescent="0.25">
      <c r="A15" s="2">
        <v>2</v>
      </c>
      <c r="B15" s="24" t="s">
        <v>11</v>
      </c>
      <c r="C15" s="25">
        <f>COUNT(M15,N18,T14,N23,N26,S22)</f>
        <v>0</v>
      </c>
      <c r="D15" s="25">
        <f>IF(M15&gt;N15,1,0)+IF(N18&gt;M18,1,0)+IF(T14&gt;S14,1,0)+IF(N23&gt;M23,1,0)+IF(S22&gt;T22,1,0)</f>
        <v>0</v>
      </c>
      <c r="E15" s="25">
        <f t="shared" ref="E15:E16" si="0">C15-D15</f>
        <v>0</v>
      </c>
      <c r="F15" s="25">
        <f>VALUE(M15+N18+T14+N23+S22)</f>
        <v>0</v>
      </c>
      <c r="G15" s="25">
        <f>VALUE(N15+M18+S14+M23+T22)</f>
        <v>0</v>
      </c>
      <c r="H15" s="26">
        <f>AVERAGE(F15-G15)</f>
        <v>0</v>
      </c>
      <c r="I15" s="22"/>
      <c r="J15" s="7" t="str">
        <f>B15</f>
        <v>CT SANTA EULALIA</v>
      </c>
      <c r="K15" s="23" t="s">
        <v>6</v>
      </c>
      <c r="L15" s="8" t="str">
        <f>B16</f>
        <v>SCR PEÑA DEPORTIVA</v>
      </c>
      <c r="M15" s="9"/>
      <c r="N15" s="9"/>
      <c r="P15" s="8" t="str">
        <f>B16</f>
        <v>SCR PEÑA DEPORTIVA</v>
      </c>
      <c r="Q15" s="23" t="s">
        <v>6</v>
      </c>
      <c r="R15" s="35" t="str">
        <f>B17</f>
        <v>DESCANSA</v>
      </c>
      <c r="S15" s="42"/>
      <c r="T15" s="42"/>
    </row>
    <row r="16" spans="1:20" s="12" customFormat="1" ht="15" customHeight="1" thickBot="1" x14ac:dyDescent="0.3">
      <c r="A16" s="3">
        <v>3</v>
      </c>
      <c r="B16" s="45" t="s">
        <v>20</v>
      </c>
      <c r="C16" s="46">
        <f>COUNT(N15,M17,S15,M23,N25,S23)</f>
        <v>0</v>
      </c>
      <c r="D16" s="47">
        <f>IF(M17&gt;N17,1,0)+IF(N15&gt;M15,1,0)+IF(S15&gt;T15,1,0)+IF(M23&gt;N23,1,0)+IF(N25&gt;M25,1,0)</f>
        <v>0</v>
      </c>
      <c r="E16" s="47">
        <f t="shared" si="0"/>
        <v>0</v>
      </c>
      <c r="F16" s="47">
        <f>VALUE(N15+M17+S15+M23+N25)</f>
        <v>0</v>
      </c>
      <c r="G16" s="47">
        <f>VALUE(M15+N17+T15+N23+M25)</f>
        <v>0</v>
      </c>
      <c r="H16" s="48">
        <f>AVERAGE(F16-G16)</f>
        <v>0</v>
      </c>
      <c r="J16" s="52" t="s">
        <v>25</v>
      </c>
      <c r="K16" s="17"/>
      <c r="L16" s="10"/>
      <c r="M16" s="11"/>
    </row>
    <row r="17" spans="1:20" s="12" customFormat="1" ht="15" customHeight="1" x14ac:dyDescent="0.25">
      <c r="A17" s="50"/>
      <c r="B17" s="51" t="s">
        <v>8</v>
      </c>
      <c r="C17" s="49">
        <f>COUNT(N14,M18,T15)</f>
        <v>0</v>
      </c>
      <c r="D17" s="49">
        <f>IF(N14&gt;M14,1,0)+IF(M18&gt;N18,1,0)+IF(T15&gt;S15,1,0)</f>
        <v>0</v>
      </c>
      <c r="E17" s="49">
        <f>IF(N14&lt;M14,1,0)+IF(M18&lt;N18,1,0)+IF(T15&lt;S15,1,0)</f>
        <v>0</v>
      </c>
      <c r="F17" s="49">
        <f>VALUE(N14+M18+T15)</f>
        <v>0</v>
      </c>
      <c r="G17" s="49">
        <f>VALUE(M14+N18+S15)</f>
        <v>0</v>
      </c>
      <c r="H17" s="49">
        <f>AVERAGE(F17-G17)</f>
        <v>0</v>
      </c>
      <c r="J17" s="7" t="str">
        <f>B16</f>
        <v>SCR PEÑA DEPORTIVA</v>
      </c>
      <c r="K17" s="23" t="s">
        <v>6</v>
      </c>
      <c r="L17" s="13" t="str">
        <f>B14</f>
        <v>IBIZA CLUB DE CAMPO</v>
      </c>
      <c r="M17" s="9"/>
      <c r="N17" s="9"/>
    </row>
    <row r="18" spans="1:20" s="12" customFormat="1" ht="15" customHeight="1" x14ac:dyDescent="0.25">
      <c r="A18" s="53"/>
      <c r="B18" s="53"/>
      <c r="C18" s="53"/>
      <c r="D18" s="53"/>
      <c r="E18" s="53"/>
      <c r="F18" s="53"/>
      <c r="G18" s="53"/>
      <c r="H18" s="53"/>
      <c r="J18" s="35" t="str">
        <f>B17</f>
        <v>DESCANSA</v>
      </c>
      <c r="K18" s="23" t="s">
        <v>6</v>
      </c>
      <c r="L18" s="13" t="str">
        <f>B15</f>
        <v>CT SANTA EULALIA</v>
      </c>
      <c r="M18" s="42"/>
      <c r="N18" s="42"/>
    </row>
    <row r="19" spans="1:20" s="12" customFormat="1" ht="15" customHeight="1" x14ac:dyDescent="0.25">
      <c r="A19" s="53"/>
      <c r="B19" s="53"/>
      <c r="C19" s="53"/>
      <c r="D19" s="53"/>
      <c r="E19" s="53"/>
      <c r="F19" s="53"/>
      <c r="G19" s="53"/>
      <c r="H19" s="53"/>
    </row>
    <row r="20" spans="1:20" ht="15" customHeight="1" x14ac:dyDescent="0.25">
      <c r="A20" s="54"/>
      <c r="B20" s="54"/>
      <c r="C20" s="54"/>
      <c r="D20" s="54"/>
      <c r="E20" s="54"/>
      <c r="F20" s="54"/>
      <c r="G20" s="54"/>
      <c r="H20" s="54"/>
    </row>
    <row r="21" spans="1:20" ht="15" customHeight="1" x14ac:dyDescent="0.25">
      <c r="A21" s="54"/>
      <c r="B21" s="54"/>
      <c r="C21" s="54"/>
      <c r="D21" s="54"/>
      <c r="E21" s="54"/>
      <c r="F21" s="54"/>
      <c r="G21" s="54"/>
      <c r="H21" s="54"/>
      <c r="J21" s="52" t="s">
        <v>27</v>
      </c>
      <c r="K21" s="17"/>
      <c r="L21" s="10"/>
      <c r="M21" s="11"/>
      <c r="N21" s="12"/>
      <c r="O21" s="12"/>
      <c r="P21" s="14" t="s">
        <v>23</v>
      </c>
      <c r="Q21" s="17"/>
      <c r="R21" s="10"/>
      <c r="S21" s="11"/>
      <c r="T21" s="12"/>
    </row>
    <row r="22" spans="1:20" ht="15" customHeight="1" x14ac:dyDescent="0.25">
      <c r="A22" s="54"/>
      <c r="B22" s="54"/>
      <c r="C22" s="54"/>
      <c r="D22" s="54"/>
      <c r="E22" s="54"/>
      <c r="F22" s="54"/>
      <c r="G22" s="54"/>
      <c r="H22" s="54"/>
      <c r="J22" s="7" t="str">
        <f>B14</f>
        <v>IBIZA CLUB DE CAMPO</v>
      </c>
      <c r="K22" s="23" t="s">
        <v>6</v>
      </c>
      <c r="L22" s="36" t="s">
        <v>8</v>
      </c>
      <c r="M22" s="42"/>
      <c r="N22" s="42"/>
      <c r="O22" s="12"/>
      <c r="P22" s="7" t="str">
        <f>R14</f>
        <v>CT SANTA EULALIA</v>
      </c>
      <c r="Q22" s="23" t="s">
        <v>6</v>
      </c>
      <c r="R22" s="7" t="str">
        <f>P14</f>
        <v>IBIZA CLUB DE CAMPO</v>
      </c>
      <c r="S22" s="9"/>
      <c r="T22" s="9"/>
    </row>
    <row r="23" spans="1:20" ht="15" customHeight="1" x14ac:dyDescent="0.25">
      <c r="A23" s="54"/>
      <c r="B23" s="54"/>
      <c r="C23" s="54"/>
      <c r="D23" s="54"/>
      <c r="E23" s="54"/>
      <c r="F23" s="54"/>
      <c r="G23" s="54"/>
      <c r="H23" s="54"/>
      <c r="J23" s="7" t="str">
        <f>B16</f>
        <v>SCR PEÑA DEPORTIVA</v>
      </c>
      <c r="K23" s="23" t="s">
        <v>6</v>
      </c>
      <c r="L23" s="8" t="str">
        <f>B15</f>
        <v>CT SANTA EULALIA</v>
      </c>
      <c r="M23" s="9"/>
      <c r="N23" s="9"/>
      <c r="O23" s="12"/>
      <c r="P23" s="8" t="str">
        <f>B16</f>
        <v>SCR PEÑA DEPORTIVA</v>
      </c>
      <c r="Q23" s="23" t="s">
        <v>6</v>
      </c>
      <c r="R23" s="35" t="s">
        <v>8</v>
      </c>
      <c r="S23" s="42"/>
      <c r="T23" s="42"/>
    </row>
    <row r="24" spans="1:20" ht="15" customHeight="1" x14ac:dyDescent="0.25">
      <c r="A24" s="54"/>
      <c r="B24" s="54"/>
      <c r="C24" s="54"/>
      <c r="D24" s="54"/>
      <c r="E24" s="54"/>
      <c r="F24" s="54"/>
      <c r="G24" s="54"/>
      <c r="H24" s="54"/>
      <c r="J24" s="52" t="s">
        <v>28</v>
      </c>
      <c r="K24" s="17"/>
      <c r="L24" s="10"/>
      <c r="M24" s="11"/>
      <c r="N24" s="12"/>
      <c r="O24" s="12"/>
      <c r="P24" s="12"/>
      <c r="Q24" s="12"/>
      <c r="R24" s="12"/>
      <c r="S24" s="12"/>
      <c r="T24" s="12"/>
    </row>
    <row r="25" spans="1:20" ht="15" customHeight="1" x14ac:dyDescent="0.25">
      <c r="A25" s="54"/>
      <c r="B25" s="54"/>
      <c r="C25" s="54"/>
      <c r="D25" s="54"/>
      <c r="E25" s="54"/>
      <c r="F25" s="54"/>
      <c r="G25" s="54"/>
      <c r="H25" s="54"/>
      <c r="J25" s="7" t="str">
        <f>B14</f>
        <v>IBIZA CLUB DE CAMPO</v>
      </c>
      <c r="K25" s="23" t="s">
        <v>6</v>
      </c>
      <c r="L25" s="13" t="str">
        <f>B16</f>
        <v>SCR PEÑA DEPORTIVA</v>
      </c>
      <c r="M25" s="9"/>
      <c r="N25" s="9"/>
      <c r="O25" s="12"/>
      <c r="P25" s="12"/>
      <c r="Q25" s="12"/>
      <c r="R25" s="12"/>
      <c r="S25" s="12"/>
      <c r="T25" s="12"/>
    </row>
    <row r="26" spans="1:20" ht="15" customHeight="1" x14ac:dyDescent="0.25">
      <c r="A26" s="54"/>
      <c r="B26" s="54"/>
      <c r="C26" s="54"/>
      <c r="D26" s="54"/>
      <c r="E26" s="54"/>
      <c r="F26" s="54"/>
      <c r="G26" s="54"/>
      <c r="H26" s="54"/>
      <c r="J26" s="35" t="str">
        <f>J18</f>
        <v>DESCANSA</v>
      </c>
      <c r="K26" s="23" t="s">
        <v>6</v>
      </c>
      <c r="L26" s="13" t="str">
        <f>B15</f>
        <v>CT SANTA EULALIA</v>
      </c>
      <c r="M26" s="42"/>
      <c r="N26" s="42"/>
      <c r="O26" s="12"/>
      <c r="P26" s="12"/>
      <c r="Q26" s="12"/>
      <c r="R26" s="12"/>
      <c r="S26" s="12"/>
      <c r="T26" s="12"/>
    </row>
    <row r="27" spans="1:20" x14ac:dyDescent="0.25">
      <c r="A27" s="54"/>
      <c r="B27" s="54"/>
      <c r="C27" s="54"/>
      <c r="D27" s="54"/>
      <c r="E27" s="54"/>
      <c r="F27" s="54"/>
      <c r="G27" s="54"/>
      <c r="H27" s="54"/>
    </row>
    <row r="28" spans="1:20" x14ac:dyDescent="0.25">
      <c r="A28" s="54"/>
      <c r="B28" s="54"/>
      <c r="C28" s="54"/>
      <c r="D28" s="54"/>
      <c r="E28" s="54"/>
      <c r="F28" s="54"/>
      <c r="G28" s="54"/>
      <c r="H28" s="54"/>
    </row>
    <row r="29" spans="1:20" x14ac:dyDescent="0.25">
      <c r="B29" s="55" t="s">
        <v>14</v>
      </c>
      <c r="C29" s="55"/>
      <c r="D29" s="55"/>
      <c r="E29" s="55"/>
      <c r="F29" s="55"/>
      <c r="G29" s="55"/>
      <c r="H29" s="55"/>
      <c r="I29" s="55"/>
      <c r="J29" s="55"/>
      <c r="K29" s="55"/>
      <c r="L29" s="55"/>
    </row>
    <row r="30" spans="1:20" ht="24" customHeight="1" x14ac:dyDescent="0.25">
      <c r="B30" s="55"/>
      <c r="C30" s="55"/>
      <c r="D30" s="55"/>
      <c r="E30" s="55"/>
      <c r="F30" s="55"/>
      <c r="G30" s="55"/>
      <c r="H30" s="55"/>
      <c r="I30" s="55"/>
      <c r="J30" s="55"/>
      <c r="K30" s="55"/>
      <c r="L30" s="55"/>
    </row>
    <row r="31" spans="1:20" ht="12.95" customHeight="1" x14ac:dyDescent="0.25"/>
    <row r="32" spans="1:20" ht="12.95" customHeight="1" x14ac:dyDescent="0.25"/>
    <row r="33" customFormat="1" ht="12.95" customHeight="1" x14ac:dyDescent="0.25"/>
    <row r="34" customFormat="1" ht="12.95" customHeight="1" x14ac:dyDescent="0.25"/>
    <row r="35" customFormat="1" ht="12.95" customHeight="1" x14ac:dyDescent="0.25"/>
    <row r="36" customFormat="1" ht="12.95" customHeight="1" x14ac:dyDescent="0.25"/>
    <row r="37" customFormat="1" ht="12.95" customHeight="1" x14ac:dyDescent="0.25"/>
    <row r="38" customFormat="1" ht="12.95" customHeight="1" x14ac:dyDescent="0.25"/>
    <row r="39" customFormat="1" ht="12.95" customHeight="1" x14ac:dyDescent="0.25"/>
    <row r="40" customFormat="1" ht="12.95" customHeight="1" x14ac:dyDescent="0.25"/>
    <row r="41" customFormat="1" ht="12.95" customHeight="1" x14ac:dyDescent="0.25"/>
    <row r="42" customFormat="1" ht="12.95" customHeight="1" x14ac:dyDescent="0.25"/>
    <row r="43" customFormat="1" ht="12.95" customHeight="1" x14ac:dyDescent="0.25"/>
    <row r="44" customFormat="1" ht="12.95" customHeight="1" x14ac:dyDescent="0.25"/>
    <row r="45" customFormat="1" ht="12.95" customHeight="1" x14ac:dyDescent="0.25"/>
    <row r="46" customFormat="1" ht="12.95" customHeight="1" x14ac:dyDescent="0.25"/>
    <row r="47" customFormat="1" ht="12.95" customHeight="1" x14ac:dyDescent="0.25"/>
    <row r="48" customFormat="1" ht="12.95" customHeight="1" x14ac:dyDescent="0.25"/>
    <row r="49" customFormat="1" ht="12.95" customHeight="1" x14ac:dyDescent="0.25"/>
    <row r="50" customFormat="1" ht="12.95" customHeight="1" x14ac:dyDescent="0.25"/>
    <row r="51" customFormat="1" ht="12.95" customHeight="1" x14ac:dyDescent="0.25"/>
    <row r="52" customFormat="1" ht="12.95" customHeight="1" x14ac:dyDescent="0.25"/>
    <row r="53" customFormat="1" ht="12.95" customHeight="1" x14ac:dyDescent="0.25"/>
    <row r="54" customFormat="1" ht="12.95" customHeight="1" x14ac:dyDescent="0.25"/>
    <row r="55" customFormat="1" ht="12.95" customHeight="1" x14ac:dyDescent="0.25"/>
    <row r="56" customFormat="1" ht="12.95" customHeight="1" x14ac:dyDescent="0.25"/>
    <row r="57" customFormat="1" ht="12.95" customHeight="1" x14ac:dyDescent="0.25"/>
    <row r="58" customFormat="1" ht="12.95" customHeight="1" x14ac:dyDescent="0.25"/>
    <row r="59" customFormat="1" ht="12.95" customHeight="1" x14ac:dyDescent="0.25"/>
    <row r="60" customFormat="1" ht="17.25" customHeight="1" x14ac:dyDescent="0.25"/>
    <row r="61" customFormat="1" ht="17.100000000000001" customHeight="1" x14ac:dyDescent="0.25"/>
    <row r="62" customFormat="1" ht="17.100000000000001" customHeight="1" x14ac:dyDescent="0.25"/>
    <row r="63" customFormat="1" ht="17.100000000000001" customHeight="1" x14ac:dyDescent="0.25"/>
    <row r="64" customFormat="1" ht="17.100000000000001" customHeight="1" x14ac:dyDescent="0.25"/>
  </sheetData>
  <mergeCells count="1">
    <mergeCell ref="B29:L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4"/>
  <sheetViews>
    <sheetView zoomScale="110" zoomScaleNormal="110" workbookViewId="0">
      <selection sqref="A1:XFD1048576"/>
    </sheetView>
  </sheetViews>
  <sheetFormatPr baseColWidth="10" defaultRowHeight="15" x14ac:dyDescent="0.2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20" ht="16.5" customHeight="1" x14ac:dyDescent="0.25"/>
    <row r="3" spans="1:20" ht="21" customHeight="1" x14ac:dyDescent="0.25"/>
    <row r="4" spans="1:20" ht="27" customHeight="1" x14ac:dyDescent="0.25">
      <c r="B4" s="29" t="s">
        <v>19</v>
      </c>
    </row>
    <row r="5" spans="1:20" ht="15" customHeight="1" x14ac:dyDescent="0.25">
      <c r="L5" s="15"/>
    </row>
    <row r="6" spans="1:20" ht="15" customHeight="1" x14ac:dyDescent="0.25">
      <c r="B6" s="33" t="s">
        <v>18</v>
      </c>
      <c r="C6" s="34"/>
      <c r="D6" s="4"/>
      <c r="E6" s="5"/>
      <c r="F6" s="37" t="s">
        <v>9</v>
      </c>
      <c r="G6" s="28"/>
      <c r="H6" s="28"/>
      <c r="I6" s="28"/>
      <c r="J6" s="28"/>
      <c r="K6" s="4"/>
    </row>
    <row r="7" spans="1:20" ht="15" customHeight="1" x14ac:dyDescent="0.25">
      <c r="B7" s="4"/>
      <c r="C7" s="4"/>
      <c r="D7" s="4"/>
      <c r="E7" s="4"/>
      <c r="F7" s="4" t="s">
        <v>12</v>
      </c>
      <c r="G7" s="4"/>
      <c r="H7" s="4"/>
      <c r="I7" s="4"/>
      <c r="J7" s="4"/>
      <c r="K7" s="4"/>
    </row>
    <row r="9" spans="1:20" s="12" customFormat="1" ht="15" customHeight="1" x14ac:dyDescent="0.25">
      <c r="B9" s="38" t="s">
        <v>15</v>
      </c>
      <c r="C9" s="39"/>
      <c r="D9" s="39"/>
      <c r="E9" s="39"/>
      <c r="F9" s="39"/>
      <c r="G9" s="39"/>
      <c r="H9" s="39"/>
      <c r="I9" s="39"/>
      <c r="J9" s="39"/>
      <c r="K9" s="39"/>
      <c r="L9" s="40"/>
      <c r="M9" s="41"/>
      <c r="N9" s="41"/>
      <c r="O9" s="41"/>
      <c r="P9" s="27"/>
    </row>
    <row r="10" spans="1:20" s="12" customFormat="1" ht="15" customHeight="1" x14ac:dyDescent="0.25">
      <c r="B10" s="38" t="s">
        <v>13</v>
      </c>
      <c r="C10" s="39"/>
      <c r="D10" s="39"/>
      <c r="E10" s="39"/>
      <c r="F10" s="39"/>
      <c r="G10" s="39"/>
      <c r="H10" s="39"/>
      <c r="I10" s="39"/>
      <c r="J10" s="39"/>
      <c r="K10" s="39"/>
      <c r="L10" s="40"/>
      <c r="M10" s="41"/>
      <c r="N10" s="41"/>
      <c r="O10" s="41"/>
      <c r="P10" s="27"/>
    </row>
    <row r="11" spans="1:20" s="12" customFormat="1" ht="15" customHeight="1" x14ac:dyDescent="0.25">
      <c r="B11" s="38" t="s">
        <v>16</v>
      </c>
      <c r="C11" s="39"/>
      <c r="D11" s="39"/>
      <c r="E11" s="39"/>
      <c r="F11" s="39"/>
      <c r="G11" s="39"/>
      <c r="H11" s="39"/>
      <c r="I11" s="39"/>
      <c r="J11" s="39"/>
      <c r="K11" s="39"/>
      <c r="L11" s="40"/>
      <c r="M11" s="41"/>
      <c r="N11" s="41"/>
      <c r="O11" s="41"/>
      <c r="P11" s="27"/>
    </row>
    <row r="12" spans="1:20" s="12" customFormat="1" ht="12.95" customHeight="1" thickBot="1" x14ac:dyDescent="0.3"/>
    <row r="13" spans="1:20" s="12" customFormat="1" ht="15" customHeight="1" thickBot="1" x14ac:dyDescent="0.3">
      <c r="A13" s="16"/>
      <c r="B13" s="6" t="s">
        <v>7</v>
      </c>
      <c r="C13" s="43" t="s">
        <v>2</v>
      </c>
      <c r="D13" s="30" t="s">
        <v>0</v>
      </c>
      <c r="E13" s="31" t="s">
        <v>1</v>
      </c>
      <c r="F13" s="31" t="s">
        <v>3</v>
      </c>
      <c r="G13" s="32" t="s">
        <v>4</v>
      </c>
      <c r="H13" s="44" t="s">
        <v>5</v>
      </c>
      <c r="J13" s="52" t="s">
        <v>24</v>
      </c>
      <c r="K13" s="17"/>
      <c r="L13" s="10"/>
      <c r="M13" s="11"/>
      <c r="P13" s="52" t="s">
        <v>26</v>
      </c>
      <c r="Q13" s="17"/>
      <c r="R13" s="10"/>
      <c r="S13" s="11"/>
    </row>
    <row r="14" spans="1:20" s="12" customFormat="1" ht="15" customHeight="1" x14ac:dyDescent="0.25">
      <c r="A14" s="1">
        <v>1</v>
      </c>
      <c r="B14" s="18" t="s">
        <v>10</v>
      </c>
      <c r="C14" s="19">
        <f>COUNT(M14,N17,S14,M22,M25,T22)</f>
        <v>0</v>
      </c>
      <c r="D14" s="20">
        <f>IF(M14&gt;N14,1,0)+IF(N17&gt;M17,1,0)+IF(S14&gt;T14,1,0)+IF(M25&gt;N25,1,0)+IF(T22&gt;S22,1,0)</f>
        <v>0</v>
      </c>
      <c r="E14" s="20">
        <f>C14-D14</f>
        <v>0</v>
      </c>
      <c r="F14" s="20">
        <f>VALUE(M14+N17+S14+M25+T22)</f>
        <v>0</v>
      </c>
      <c r="G14" s="20">
        <f>VALUE(N14+M17+T14+N25+S22)</f>
        <v>0</v>
      </c>
      <c r="H14" s="21">
        <f>AVERAGE(F14-G14)</f>
        <v>0</v>
      </c>
      <c r="I14" s="22"/>
      <c r="J14" s="7" t="str">
        <f>B14</f>
        <v>IBIZA CLUB DE CAMPO</v>
      </c>
      <c r="K14" s="23" t="s">
        <v>6</v>
      </c>
      <c r="L14" s="36" t="str">
        <f>B17</f>
        <v>DESCANSA</v>
      </c>
      <c r="M14" s="42"/>
      <c r="N14" s="42"/>
      <c r="P14" s="7" t="str">
        <f>B14</f>
        <v>IBIZA CLUB DE CAMPO</v>
      </c>
      <c r="Q14" s="23" t="s">
        <v>6</v>
      </c>
      <c r="R14" s="7" t="str">
        <f>B15</f>
        <v>CT SANTA EULALIA</v>
      </c>
      <c r="S14" s="9"/>
      <c r="T14" s="9"/>
    </row>
    <row r="15" spans="1:20" s="12" customFormat="1" ht="15" customHeight="1" x14ac:dyDescent="0.25">
      <c r="A15" s="2">
        <v>2</v>
      </c>
      <c r="B15" s="24" t="s">
        <v>11</v>
      </c>
      <c r="C15" s="25">
        <f>COUNT(M15,N18,T14,N23,N26,S22)</f>
        <v>0</v>
      </c>
      <c r="D15" s="25">
        <f>IF(M15&gt;N15,1,0)+IF(N18&gt;M18,1,0)+IF(T14&gt;S14,1,0)+IF(N23&gt;M23,1,0)+IF(S22&gt;T22,1,0)</f>
        <v>0</v>
      </c>
      <c r="E15" s="25">
        <f t="shared" ref="E15:E16" si="0">C15-D15</f>
        <v>0</v>
      </c>
      <c r="F15" s="25">
        <f>VALUE(M15+N18+T14+N23+S22)</f>
        <v>0</v>
      </c>
      <c r="G15" s="25">
        <f>VALUE(N15+M18+S14+M23+T22)</f>
        <v>0</v>
      </c>
      <c r="H15" s="26">
        <f>AVERAGE(F15-G15)</f>
        <v>0</v>
      </c>
      <c r="I15" s="22"/>
      <c r="J15" s="7" t="str">
        <f>B15</f>
        <v>CT SANTA EULALIA</v>
      </c>
      <c r="K15" s="23" t="s">
        <v>6</v>
      </c>
      <c r="L15" s="8" t="str">
        <f>B16</f>
        <v>CT ILLA DE FORMENTERA</v>
      </c>
      <c r="M15" s="9"/>
      <c r="N15" s="9"/>
      <c r="P15" s="8" t="str">
        <f>B16</f>
        <v>CT ILLA DE FORMENTERA</v>
      </c>
      <c r="Q15" s="23" t="s">
        <v>6</v>
      </c>
      <c r="R15" s="35" t="str">
        <f>B17</f>
        <v>DESCANSA</v>
      </c>
      <c r="S15" s="42"/>
      <c r="T15" s="42"/>
    </row>
    <row r="16" spans="1:20" s="12" customFormat="1" ht="15" customHeight="1" thickBot="1" x14ac:dyDescent="0.3">
      <c r="A16" s="3">
        <v>3</v>
      </c>
      <c r="B16" s="45" t="s">
        <v>17</v>
      </c>
      <c r="C16" s="46">
        <f>COUNT(N15,M17,S15,M23,N25,S23)</f>
        <v>0</v>
      </c>
      <c r="D16" s="47">
        <f>IF(M17&gt;N17,1,0)+IF(N15&gt;M15,1,0)+IF(S15&gt;T15,1,0)+IF(M23&gt;N23,1,0)+IF(N25&gt;M25,1,0)</f>
        <v>0</v>
      </c>
      <c r="E16" s="47">
        <f t="shared" si="0"/>
        <v>0</v>
      </c>
      <c r="F16" s="47">
        <f>VALUE(N15+M17+S15+M23+N25)</f>
        <v>0</v>
      </c>
      <c r="G16" s="47">
        <f>VALUE(M15+N17+T15+N23+M25)</f>
        <v>0</v>
      </c>
      <c r="H16" s="48">
        <f>AVERAGE(F16-G16)</f>
        <v>0</v>
      </c>
      <c r="J16" s="52" t="s">
        <v>25</v>
      </c>
      <c r="K16" s="17"/>
      <c r="L16" s="10"/>
      <c r="M16" s="11"/>
    </row>
    <row r="17" spans="1:20" s="12" customFormat="1" ht="15" customHeight="1" x14ac:dyDescent="0.25">
      <c r="A17" s="50"/>
      <c r="B17" s="51" t="s">
        <v>8</v>
      </c>
      <c r="C17" s="49">
        <f>COUNT(N14,M18,T15)</f>
        <v>0</v>
      </c>
      <c r="D17" s="49">
        <f>IF(N14&gt;M14,1,0)+IF(M18&gt;N18,1,0)+IF(T15&gt;S15,1,0)</f>
        <v>0</v>
      </c>
      <c r="E17" s="49">
        <f>IF(N14&lt;M14,1,0)+IF(M18&lt;N18,1,0)+IF(T15&lt;S15,1,0)</f>
        <v>0</v>
      </c>
      <c r="F17" s="49">
        <f>VALUE(N14+M18+T15)</f>
        <v>0</v>
      </c>
      <c r="G17" s="49">
        <f>VALUE(M14+N18+S15)</f>
        <v>0</v>
      </c>
      <c r="H17" s="49">
        <f>AVERAGE(F17-G17)</f>
        <v>0</v>
      </c>
      <c r="J17" s="7" t="str">
        <f>B16</f>
        <v>CT ILLA DE FORMENTERA</v>
      </c>
      <c r="K17" s="23" t="s">
        <v>6</v>
      </c>
      <c r="L17" s="13" t="str">
        <f>B14</f>
        <v>IBIZA CLUB DE CAMPO</v>
      </c>
      <c r="M17" s="9"/>
      <c r="N17" s="9"/>
    </row>
    <row r="18" spans="1:20" s="12" customFormat="1" ht="15" customHeight="1" x14ac:dyDescent="0.25">
      <c r="A18" s="53"/>
      <c r="B18" s="53"/>
      <c r="C18" s="53"/>
      <c r="D18" s="53"/>
      <c r="E18" s="53"/>
      <c r="F18" s="53"/>
      <c r="G18" s="53"/>
      <c r="H18" s="53"/>
      <c r="J18" s="35" t="str">
        <f>B17</f>
        <v>DESCANSA</v>
      </c>
      <c r="K18" s="23" t="s">
        <v>6</v>
      </c>
      <c r="L18" s="13" t="str">
        <f>B15</f>
        <v>CT SANTA EULALIA</v>
      </c>
      <c r="M18" s="42"/>
      <c r="N18" s="42"/>
    </row>
    <row r="19" spans="1:20" s="12" customFormat="1" ht="15" customHeight="1" x14ac:dyDescent="0.25">
      <c r="A19" s="53"/>
      <c r="B19" s="53"/>
      <c r="C19" s="53"/>
      <c r="D19" s="53"/>
      <c r="E19" s="53"/>
      <c r="F19" s="53"/>
      <c r="G19" s="53"/>
      <c r="H19" s="53"/>
    </row>
    <row r="20" spans="1:20" ht="15" customHeight="1" x14ac:dyDescent="0.25">
      <c r="A20" s="54"/>
      <c r="B20" s="54"/>
      <c r="C20" s="54"/>
      <c r="D20" s="54"/>
      <c r="E20" s="54"/>
      <c r="F20" s="54"/>
      <c r="G20" s="54"/>
      <c r="H20" s="54"/>
    </row>
    <row r="21" spans="1:20" ht="15" customHeight="1" x14ac:dyDescent="0.25">
      <c r="A21" s="54"/>
      <c r="B21" s="54"/>
      <c r="C21" s="54"/>
      <c r="D21" s="54"/>
      <c r="E21" s="54"/>
      <c r="F21" s="54"/>
      <c r="G21" s="54"/>
      <c r="H21" s="54"/>
      <c r="J21" s="52" t="s">
        <v>27</v>
      </c>
      <c r="K21" s="17"/>
      <c r="L21" s="10"/>
      <c r="M21" s="11"/>
      <c r="N21" s="12"/>
      <c r="O21" s="12"/>
      <c r="P21" s="52" t="s">
        <v>23</v>
      </c>
      <c r="Q21" s="17"/>
      <c r="R21" s="10"/>
      <c r="S21" s="11"/>
      <c r="T21" s="12"/>
    </row>
    <row r="22" spans="1:20" ht="15" customHeight="1" x14ac:dyDescent="0.25">
      <c r="A22" s="54"/>
      <c r="B22" s="54"/>
      <c r="C22" s="54"/>
      <c r="D22" s="54"/>
      <c r="E22" s="54"/>
      <c r="F22" s="54"/>
      <c r="G22" s="54"/>
      <c r="H22" s="54"/>
      <c r="J22" s="7" t="str">
        <f>B14</f>
        <v>IBIZA CLUB DE CAMPO</v>
      </c>
      <c r="K22" s="23" t="s">
        <v>6</v>
      </c>
      <c r="L22" s="36" t="s">
        <v>8</v>
      </c>
      <c r="M22" s="42"/>
      <c r="N22" s="42"/>
      <c r="O22" s="12"/>
      <c r="P22" s="7" t="str">
        <f>R14</f>
        <v>CT SANTA EULALIA</v>
      </c>
      <c r="Q22" s="23" t="s">
        <v>6</v>
      </c>
      <c r="R22" s="7" t="str">
        <f>P14</f>
        <v>IBIZA CLUB DE CAMPO</v>
      </c>
      <c r="S22" s="9"/>
      <c r="T22" s="9"/>
    </row>
    <row r="23" spans="1:20" ht="15" customHeight="1" x14ac:dyDescent="0.25">
      <c r="A23" s="54"/>
      <c r="B23" s="54"/>
      <c r="C23" s="54"/>
      <c r="D23" s="54"/>
      <c r="E23" s="54"/>
      <c r="F23" s="54"/>
      <c r="G23" s="54"/>
      <c r="H23" s="54"/>
      <c r="J23" s="7" t="str">
        <f>B16</f>
        <v>CT ILLA DE FORMENTERA</v>
      </c>
      <c r="K23" s="23" t="s">
        <v>6</v>
      </c>
      <c r="L23" s="8" t="str">
        <f>B15</f>
        <v>CT SANTA EULALIA</v>
      </c>
      <c r="M23" s="9"/>
      <c r="N23" s="9"/>
      <c r="O23" s="12"/>
      <c r="P23" s="8" t="str">
        <f>B16</f>
        <v>CT ILLA DE FORMENTERA</v>
      </c>
      <c r="Q23" s="23" t="s">
        <v>6</v>
      </c>
      <c r="R23" s="35" t="s">
        <v>8</v>
      </c>
      <c r="S23" s="42"/>
      <c r="T23" s="42"/>
    </row>
    <row r="24" spans="1:20" ht="15" customHeight="1" x14ac:dyDescent="0.25">
      <c r="A24" s="54"/>
      <c r="B24" s="54"/>
      <c r="C24" s="54"/>
      <c r="D24" s="54"/>
      <c r="E24" s="54"/>
      <c r="F24" s="54"/>
      <c r="G24" s="54"/>
      <c r="H24" s="54"/>
      <c r="J24" s="52" t="s">
        <v>28</v>
      </c>
      <c r="K24" s="17"/>
      <c r="L24" s="10"/>
      <c r="M24" s="11"/>
      <c r="N24" s="12"/>
      <c r="O24" s="12"/>
      <c r="P24" s="12"/>
      <c r="Q24" s="12"/>
      <c r="R24" s="12"/>
      <c r="S24" s="12"/>
      <c r="T24" s="12"/>
    </row>
    <row r="25" spans="1:20" ht="15" customHeight="1" x14ac:dyDescent="0.25">
      <c r="A25" s="54"/>
      <c r="B25" s="54"/>
      <c r="C25" s="54"/>
      <c r="D25" s="54"/>
      <c r="E25" s="54"/>
      <c r="F25" s="54"/>
      <c r="G25" s="54"/>
      <c r="H25" s="54"/>
      <c r="J25" s="7" t="str">
        <f>B14</f>
        <v>IBIZA CLUB DE CAMPO</v>
      </c>
      <c r="K25" s="23" t="s">
        <v>6</v>
      </c>
      <c r="L25" s="13" t="str">
        <f>B16</f>
        <v>CT ILLA DE FORMENTERA</v>
      </c>
      <c r="M25" s="9"/>
      <c r="N25" s="9"/>
      <c r="O25" s="12"/>
      <c r="P25" s="12"/>
      <c r="Q25" s="12"/>
      <c r="R25" s="12"/>
      <c r="S25" s="12"/>
      <c r="T25" s="12"/>
    </row>
    <row r="26" spans="1:20" ht="15" customHeight="1" x14ac:dyDescent="0.25">
      <c r="A26" s="54"/>
      <c r="B26" s="54"/>
      <c r="C26" s="54"/>
      <c r="D26" s="54"/>
      <c r="E26" s="54"/>
      <c r="F26" s="54"/>
      <c r="G26" s="54"/>
      <c r="H26" s="54"/>
      <c r="J26" s="35" t="str">
        <f>J18</f>
        <v>DESCANSA</v>
      </c>
      <c r="K26" s="23" t="s">
        <v>6</v>
      </c>
      <c r="L26" s="13" t="str">
        <f>B15</f>
        <v>CT SANTA EULALIA</v>
      </c>
      <c r="M26" s="42"/>
      <c r="N26" s="42"/>
      <c r="O26" s="12"/>
      <c r="P26" s="12"/>
      <c r="Q26" s="12"/>
      <c r="R26" s="12"/>
      <c r="S26" s="12"/>
      <c r="T26" s="12"/>
    </row>
    <row r="27" spans="1:20" x14ac:dyDescent="0.25">
      <c r="A27" s="54"/>
      <c r="B27" s="54"/>
      <c r="C27" s="54"/>
      <c r="D27" s="54"/>
      <c r="E27" s="54"/>
      <c r="F27" s="54"/>
      <c r="G27" s="54"/>
      <c r="H27" s="54"/>
    </row>
    <row r="28" spans="1:20" x14ac:dyDescent="0.25">
      <c r="A28" s="54"/>
      <c r="B28" s="54"/>
      <c r="C28" s="54"/>
      <c r="D28" s="54"/>
      <c r="E28" s="54"/>
      <c r="F28" s="54"/>
      <c r="G28" s="54"/>
      <c r="H28" s="54"/>
    </row>
    <row r="31" spans="1:20" ht="12.95" customHeight="1" x14ac:dyDescent="0.25"/>
    <row r="32" spans="1:20" ht="12.95" customHeight="1" x14ac:dyDescent="0.25"/>
    <row r="33" customFormat="1" ht="12.95" customHeight="1" x14ac:dyDescent="0.25"/>
    <row r="34" customFormat="1" ht="12.95" customHeight="1" x14ac:dyDescent="0.25"/>
    <row r="35" customFormat="1" ht="12.95" customHeight="1" x14ac:dyDescent="0.25"/>
    <row r="36" customFormat="1" ht="12.95" customHeight="1" x14ac:dyDescent="0.25"/>
    <row r="37" customFormat="1" ht="12.95" customHeight="1" x14ac:dyDescent="0.25"/>
    <row r="38" customFormat="1" ht="12.95" customHeight="1" x14ac:dyDescent="0.25"/>
    <row r="39" customFormat="1" ht="12.95" customHeight="1" x14ac:dyDescent="0.25"/>
    <row r="40" customFormat="1" ht="12.95" customHeight="1" x14ac:dyDescent="0.25"/>
    <row r="41" customFormat="1" ht="12.95" customHeight="1" x14ac:dyDescent="0.25"/>
    <row r="42" customFormat="1" ht="12.95" customHeight="1" x14ac:dyDescent="0.25"/>
    <row r="43" customFormat="1" ht="12.95" customHeight="1" x14ac:dyDescent="0.25"/>
    <row r="44" customFormat="1" ht="12.95" customHeight="1" x14ac:dyDescent="0.25"/>
    <row r="45" customFormat="1" ht="12.95" customHeight="1" x14ac:dyDescent="0.25"/>
    <row r="46" customFormat="1" ht="12.95" customHeight="1" x14ac:dyDescent="0.25"/>
    <row r="47" customFormat="1" ht="12.95" customHeight="1" x14ac:dyDescent="0.25"/>
    <row r="48" customFormat="1" ht="12.95" customHeight="1" x14ac:dyDescent="0.25"/>
    <row r="49" customFormat="1" ht="12.95" customHeight="1" x14ac:dyDescent="0.25"/>
    <row r="50" customFormat="1" ht="12.95" customHeight="1" x14ac:dyDescent="0.25"/>
    <row r="51" customFormat="1" ht="12.95" customHeight="1" x14ac:dyDescent="0.25"/>
    <row r="52" customFormat="1" ht="12.95" customHeight="1" x14ac:dyDescent="0.25"/>
    <row r="53" customFormat="1" ht="12.95" customHeight="1" x14ac:dyDescent="0.25"/>
    <row r="54" customFormat="1" ht="12.95" customHeight="1" x14ac:dyDescent="0.25"/>
    <row r="55" customFormat="1" ht="12.95" customHeight="1" x14ac:dyDescent="0.25"/>
    <row r="56" customFormat="1" ht="12.95" customHeight="1" x14ac:dyDescent="0.25"/>
    <row r="57" customFormat="1" ht="12.95" customHeight="1" x14ac:dyDescent="0.25"/>
    <row r="58" customFormat="1" ht="12.95" customHeight="1" x14ac:dyDescent="0.25"/>
    <row r="59" customFormat="1" ht="12.95" customHeight="1" x14ac:dyDescent="0.25"/>
    <row r="60" customFormat="1" ht="17.25" customHeight="1" x14ac:dyDescent="0.25"/>
    <row r="61" customFormat="1" ht="17.100000000000001" customHeight="1" x14ac:dyDescent="0.25"/>
    <row r="62" customFormat="1" ht="17.100000000000001" customHeight="1" x14ac:dyDescent="0.25"/>
    <row r="63" customFormat="1" ht="17.100000000000001" customHeight="1" x14ac:dyDescent="0.25"/>
    <row r="64" customFormat="1" ht="17.100000000000001" customHeight="1" x14ac:dyDescent="0.25"/>
  </sheetData>
  <pageMargins left="0.7" right="0.7" top="0.75" bottom="0.75" header="0.3" footer="0.3"/>
  <pageSetup paperSize="9" scale="8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55B1A-A1C8-4BC2-9336-FBE7F66BA340}">
  <dimension ref="A1:T64"/>
  <sheetViews>
    <sheetView tabSelected="1" workbookViewId="0">
      <selection activeCell="J33" sqref="J33"/>
    </sheetView>
  </sheetViews>
  <sheetFormatPr baseColWidth="10" defaultRowHeight="15" x14ac:dyDescent="0.2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20" ht="16.5" customHeight="1" x14ac:dyDescent="0.25"/>
    <row r="3" spans="1:20" ht="21" customHeight="1" x14ac:dyDescent="0.25"/>
    <row r="4" spans="1:20" ht="27" customHeight="1" x14ac:dyDescent="0.25">
      <c r="B4" s="29" t="s">
        <v>19</v>
      </c>
    </row>
    <row r="5" spans="1:20" ht="15" customHeight="1" x14ac:dyDescent="0.25">
      <c r="L5" s="15"/>
    </row>
    <row r="6" spans="1:20" ht="15" customHeight="1" x14ac:dyDescent="0.25">
      <c r="B6" s="33" t="s">
        <v>21</v>
      </c>
      <c r="C6" s="34"/>
      <c r="D6" s="4"/>
      <c r="E6" s="5"/>
      <c r="F6" s="37" t="s">
        <v>9</v>
      </c>
      <c r="G6" s="28"/>
      <c r="H6" s="28"/>
      <c r="I6" s="28"/>
      <c r="J6" s="28"/>
      <c r="K6" s="4"/>
    </row>
    <row r="7" spans="1:20" ht="15" customHeight="1" x14ac:dyDescent="0.25">
      <c r="B7" s="4"/>
      <c r="C7" s="4"/>
      <c r="D7" s="4"/>
      <c r="E7" s="4"/>
      <c r="F7" s="4" t="s">
        <v>12</v>
      </c>
      <c r="G7" s="4"/>
      <c r="H7" s="4"/>
      <c r="I7" s="4"/>
      <c r="J7" s="4"/>
      <c r="K7" s="4"/>
    </row>
    <row r="9" spans="1:20" s="12" customFormat="1" ht="15" customHeight="1" x14ac:dyDescent="0.25">
      <c r="B9" s="38" t="s">
        <v>15</v>
      </c>
      <c r="C9" s="39"/>
      <c r="D9" s="39"/>
      <c r="E9" s="39"/>
      <c r="F9" s="39"/>
      <c r="G9" s="39"/>
      <c r="H9" s="39"/>
      <c r="I9" s="39"/>
      <c r="J9" s="39"/>
      <c r="K9" s="39"/>
      <c r="L9" s="40"/>
      <c r="M9" s="41"/>
      <c r="N9" s="41"/>
      <c r="O9" s="41"/>
      <c r="P9" s="27"/>
    </row>
    <row r="10" spans="1:20" s="12" customFormat="1" ht="15" customHeight="1" x14ac:dyDescent="0.25">
      <c r="B10" s="38" t="s">
        <v>13</v>
      </c>
      <c r="C10" s="39"/>
      <c r="D10" s="39"/>
      <c r="E10" s="39"/>
      <c r="F10" s="39"/>
      <c r="G10" s="39"/>
      <c r="H10" s="39"/>
      <c r="I10" s="39"/>
      <c r="J10" s="39"/>
      <c r="K10" s="39"/>
      <c r="L10" s="40"/>
      <c r="M10" s="41"/>
      <c r="N10" s="41"/>
      <c r="O10" s="41"/>
      <c r="P10" s="27"/>
    </row>
    <row r="11" spans="1:20" s="12" customFormat="1" ht="15" customHeight="1" x14ac:dyDescent="0.25">
      <c r="B11" s="38" t="s">
        <v>16</v>
      </c>
      <c r="C11" s="39"/>
      <c r="D11" s="39"/>
      <c r="E11" s="39"/>
      <c r="F11" s="39"/>
      <c r="G11" s="39"/>
      <c r="H11" s="39"/>
      <c r="I11" s="39"/>
      <c r="J11" s="39"/>
      <c r="K11" s="39"/>
      <c r="L11" s="40"/>
      <c r="M11" s="41"/>
      <c r="N11" s="41"/>
      <c r="O11" s="41"/>
      <c r="P11" s="27"/>
    </row>
    <row r="12" spans="1:20" s="12" customFormat="1" ht="12.95" customHeight="1" thickBot="1" x14ac:dyDescent="0.3"/>
    <row r="13" spans="1:20" s="12" customFormat="1" ht="15" customHeight="1" thickBot="1" x14ac:dyDescent="0.3">
      <c r="A13" s="16"/>
      <c r="B13" s="6" t="s">
        <v>7</v>
      </c>
      <c r="C13" s="43" t="s">
        <v>2</v>
      </c>
      <c r="D13" s="30" t="s">
        <v>0</v>
      </c>
      <c r="E13" s="31" t="s">
        <v>1</v>
      </c>
      <c r="F13" s="31" t="s">
        <v>3</v>
      </c>
      <c r="G13" s="32" t="s">
        <v>4</v>
      </c>
      <c r="H13" s="44" t="s">
        <v>5</v>
      </c>
      <c r="J13" s="52" t="s">
        <v>24</v>
      </c>
      <c r="K13" s="17"/>
      <c r="L13" s="10"/>
      <c r="M13" s="11"/>
      <c r="P13" s="52" t="s">
        <v>26</v>
      </c>
      <c r="Q13" s="17"/>
      <c r="R13" s="10"/>
      <c r="S13" s="11"/>
    </row>
    <row r="14" spans="1:20" s="12" customFormat="1" ht="15" customHeight="1" x14ac:dyDescent="0.25">
      <c r="A14" s="1">
        <v>1</v>
      </c>
      <c r="B14" s="18" t="s">
        <v>10</v>
      </c>
      <c r="C14" s="19">
        <f>COUNT(M14,N17,S14,M22,M25,T22)</f>
        <v>0</v>
      </c>
      <c r="D14" s="20">
        <f>IF(M14&gt;N14,1,0)+IF(N17&gt;M17,1,0)+IF(S14&gt;T14,1,0)+IF(M25&gt;N25,1,0)+IF(T22&gt;S22,1,0)</f>
        <v>0</v>
      </c>
      <c r="E14" s="20">
        <f>C14-D14</f>
        <v>0</v>
      </c>
      <c r="F14" s="20">
        <f>VALUE(M14+N17+S14+M25+T22)</f>
        <v>0</v>
      </c>
      <c r="G14" s="20">
        <f>VALUE(N14+M17+T14+N25+S22)</f>
        <v>0</v>
      </c>
      <c r="H14" s="21">
        <f>AVERAGE(F14-G14)</f>
        <v>0</v>
      </c>
      <c r="I14" s="22"/>
      <c r="J14" s="7" t="str">
        <f>B14</f>
        <v>IBIZA CLUB DE CAMPO</v>
      </c>
      <c r="K14" s="23" t="s">
        <v>6</v>
      </c>
      <c r="L14" s="36" t="str">
        <f>B17</f>
        <v>DESCANSA</v>
      </c>
      <c r="M14" s="42"/>
      <c r="N14" s="42"/>
      <c r="P14" s="7" t="str">
        <f>B14</f>
        <v>IBIZA CLUB DE CAMPO</v>
      </c>
      <c r="Q14" s="23" t="s">
        <v>6</v>
      </c>
      <c r="R14" s="7" t="str">
        <f>B15</f>
        <v>SCR PEÑA DEPORTIVA</v>
      </c>
      <c r="S14" s="9"/>
      <c r="T14" s="9"/>
    </row>
    <row r="15" spans="1:20" s="12" customFormat="1" ht="15" customHeight="1" x14ac:dyDescent="0.25">
      <c r="A15" s="2">
        <v>2</v>
      </c>
      <c r="B15" s="24" t="s">
        <v>20</v>
      </c>
      <c r="C15" s="25">
        <f>COUNT(M15,N18,T14,N23,N26,S22)</f>
        <v>0</v>
      </c>
      <c r="D15" s="25">
        <f>IF(M15&gt;N15,1,0)+IF(N18&gt;M18,1,0)+IF(T14&gt;S14,1,0)+IF(N23&gt;M23,1,0)+IF(S22&gt;T22,1,0)</f>
        <v>0</v>
      </c>
      <c r="E15" s="25">
        <f t="shared" ref="E15:E16" si="0">C15-D15</f>
        <v>0</v>
      </c>
      <c r="F15" s="25">
        <f>VALUE(M15+N18+T14+N23+S22)</f>
        <v>0</v>
      </c>
      <c r="G15" s="25">
        <f>VALUE(N15+M18+S14+M23+T22)</f>
        <v>0</v>
      </c>
      <c r="H15" s="26">
        <f>AVERAGE(F15-G15)</f>
        <v>0</v>
      </c>
      <c r="I15" s="22"/>
      <c r="J15" s="7" t="str">
        <f>B15</f>
        <v>SCR PEÑA DEPORTIVA</v>
      </c>
      <c r="K15" s="23" t="s">
        <v>6</v>
      </c>
      <c r="L15" s="8" t="str">
        <f>B16</f>
        <v>CT SANTA EULALIA</v>
      </c>
      <c r="M15" s="9"/>
      <c r="N15" s="9"/>
      <c r="P15" s="8" t="str">
        <f>B16</f>
        <v>CT SANTA EULALIA</v>
      </c>
      <c r="Q15" s="23" t="s">
        <v>6</v>
      </c>
      <c r="R15" s="35" t="str">
        <f>B17</f>
        <v>DESCANSA</v>
      </c>
      <c r="S15" s="42"/>
      <c r="T15" s="42"/>
    </row>
    <row r="16" spans="1:20" s="12" customFormat="1" ht="15" customHeight="1" thickBot="1" x14ac:dyDescent="0.3">
      <c r="A16" s="3">
        <v>3</v>
      </c>
      <c r="B16" s="45" t="s">
        <v>11</v>
      </c>
      <c r="C16" s="46">
        <f>COUNT(N15,M17,S15,M23,N25,S23)</f>
        <v>0</v>
      </c>
      <c r="D16" s="47">
        <f>IF(M17&gt;N17,1,0)+IF(N15&gt;M15,1,0)+IF(S15&gt;T15,1,0)+IF(M23&gt;N23,1,0)+IF(N25&gt;M25,1,0)</f>
        <v>0</v>
      </c>
      <c r="E16" s="47">
        <f t="shared" si="0"/>
        <v>0</v>
      </c>
      <c r="F16" s="47">
        <f>VALUE(N15+M17+S15+M23+N25)</f>
        <v>0</v>
      </c>
      <c r="G16" s="47">
        <f>VALUE(M15+N17+T15+N23+M25)</f>
        <v>0</v>
      </c>
      <c r="H16" s="48">
        <f>AVERAGE(F16-G16)</f>
        <v>0</v>
      </c>
      <c r="J16" s="52" t="s">
        <v>25</v>
      </c>
      <c r="K16" s="17"/>
      <c r="L16" s="10"/>
      <c r="M16" s="11"/>
    </row>
    <row r="17" spans="1:20" s="12" customFormat="1" ht="15" customHeight="1" x14ac:dyDescent="0.25">
      <c r="A17" s="50"/>
      <c r="B17" s="51" t="s">
        <v>8</v>
      </c>
      <c r="C17" s="49">
        <f>COUNT(N14,M18,T15)</f>
        <v>0</v>
      </c>
      <c r="D17" s="49">
        <f>IF(N14&gt;M14,1,0)+IF(M18&gt;N18,1,0)+IF(T15&gt;S15,1,0)</f>
        <v>0</v>
      </c>
      <c r="E17" s="49">
        <f>IF(N14&lt;M14,1,0)+IF(M18&lt;N18,1,0)+IF(T15&lt;S15,1,0)</f>
        <v>0</v>
      </c>
      <c r="F17" s="49">
        <f>VALUE(N14+M18+T15)</f>
        <v>0</v>
      </c>
      <c r="G17" s="49">
        <f>VALUE(M14+N18+S15)</f>
        <v>0</v>
      </c>
      <c r="H17" s="49">
        <f>AVERAGE(F17-G17)</f>
        <v>0</v>
      </c>
      <c r="J17" s="7" t="str">
        <f>B16</f>
        <v>CT SANTA EULALIA</v>
      </c>
      <c r="K17" s="23" t="s">
        <v>6</v>
      </c>
      <c r="L17" s="13" t="str">
        <f>B14</f>
        <v>IBIZA CLUB DE CAMPO</v>
      </c>
      <c r="M17" s="9"/>
      <c r="N17" s="9"/>
    </row>
    <row r="18" spans="1:20" s="12" customFormat="1" ht="15" customHeight="1" x14ac:dyDescent="0.25">
      <c r="A18" s="53"/>
      <c r="B18" s="53"/>
      <c r="C18" s="53"/>
      <c r="D18" s="53"/>
      <c r="E18" s="53"/>
      <c r="F18" s="53"/>
      <c r="G18" s="53"/>
      <c r="H18" s="53"/>
      <c r="J18" s="35" t="str">
        <f>B17</f>
        <v>DESCANSA</v>
      </c>
      <c r="K18" s="23" t="s">
        <v>6</v>
      </c>
      <c r="L18" s="13" t="str">
        <f>B15</f>
        <v>SCR PEÑA DEPORTIVA</v>
      </c>
      <c r="M18" s="42"/>
      <c r="N18" s="42"/>
    </row>
    <row r="19" spans="1:20" s="12" customFormat="1" ht="15" customHeight="1" x14ac:dyDescent="0.25">
      <c r="A19" s="53"/>
      <c r="B19" s="53"/>
      <c r="C19" s="53"/>
      <c r="D19" s="53"/>
      <c r="E19" s="53"/>
      <c r="F19" s="53"/>
      <c r="G19" s="53"/>
      <c r="H19" s="53"/>
    </row>
    <row r="20" spans="1:20" ht="15" customHeight="1" x14ac:dyDescent="0.25">
      <c r="A20" s="54"/>
      <c r="B20" s="54"/>
      <c r="C20" s="54"/>
      <c r="D20" s="54"/>
      <c r="E20" s="54"/>
      <c r="F20" s="54"/>
      <c r="G20" s="54"/>
      <c r="H20" s="54"/>
    </row>
    <row r="21" spans="1:20" ht="15" customHeight="1" x14ac:dyDescent="0.25">
      <c r="A21" s="54"/>
      <c r="B21" s="54"/>
      <c r="C21" s="54"/>
      <c r="D21" s="54"/>
      <c r="E21" s="54"/>
      <c r="F21" s="54"/>
      <c r="G21" s="54"/>
      <c r="H21" s="54"/>
      <c r="J21" s="52" t="s">
        <v>27</v>
      </c>
      <c r="K21" s="17"/>
      <c r="L21" s="10"/>
      <c r="M21" s="11"/>
      <c r="N21" s="12"/>
      <c r="O21" s="12"/>
      <c r="P21" s="52" t="s">
        <v>23</v>
      </c>
      <c r="Q21" s="17"/>
      <c r="R21" s="10"/>
      <c r="S21" s="11"/>
      <c r="T21" s="12"/>
    </row>
    <row r="22" spans="1:20" ht="15" customHeight="1" x14ac:dyDescent="0.25">
      <c r="A22" s="54"/>
      <c r="B22" s="54"/>
      <c r="C22" s="54"/>
      <c r="D22" s="54"/>
      <c r="E22" s="54"/>
      <c r="F22" s="54"/>
      <c r="G22" s="54"/>
      <c r="H22" s="54"/>
      <c r="J22" s="7" t="str">
        <f>B14</f>
        <v>IBIZA CLUB DE CAMPO</v>
      </c>
      <c r="K22" s="23" t="s">
        <v>6</v>
      </c>
      <c r="L22" s="36" t="s">
        <v>8</v>
      </c>
      <c r="M22" s="42"/>
      <c r="N22" s="42"/>
      <c r="O22" s="12"/>
      <c r="P22" s="7" t="str">
        <f>R14</f>
        <v>SCR PEÑA DEPORTIVA</v>
      </c>
      <c r="Q22" s="23" t="s">
        <v>6</v>
      </c>
      <c r="R22" s="7" t="str">
        <f>P14</f>
        <v>IBIZA CLUB DE CAMPO</v>
      </c>
      <c r="S22" s="9"/>
      <c r="T22" s="9"/>
    </row>
    <row r="23" spans="1:20" ht="15" customHeight="1" x14ac:dyDescent="0.25">
      <c r="A23" s="54"/>
      <c r="B23" s="54"/>
      <c r="C23" s="54"/>
      <c r="D23" s="54"/>
      <c r="E23" s="54"/>
      <c r="F23" s="54"/>
      <c r="G23" s="54"/>
      <c r="H23" s="54"/>
      <c r="J23" s="7" t="str">
        <f>B16</f>
        <v>CT SANTA EULALIA</v>
      </c>
      <c r="K23" s="23" t="s">
        <v>6</v>
      </c>
      <c r="L23" s="8" t="str">
        <f>B15</f>
        <v>SCR PEÑA DEPORTIVA</v>
      </c>
      <c r="M23" s="9"/>
      <c r="N23" s="9"/>
      <c r="O23" s="12"/>
      <c r="P23" s="8" t="str">
        <f>B16</f>
        <v>CT SANTA EULALIA</v>
      </c>
      <c r="Q23" s="23" t="s">
        <v>6</v>
      </c>
      <c r="R23" s="35" t="s">
        <v>8</v>
      </c>
      <c r="S23" s="42"/>
      <c r="T23" s="42"/>
    </row>
    <row r="24" spans="1:20" ht="15" customHeight="1" x14ac:dyDescent="0.25">
      <c r="A24" s="54"/>
      <c r="B24" s="54"/>
      <c r="C24" s="54"/>
      <c r="D24" s="54"/>
      <c r="E24" s="54"/>
      <c r="F24" s="54"/>
      <c r="G24" s="54"/>
      <c r="H24" s="54"/>
      <c r="J24" s="52" t="s">
        <v>28</v>
      </c>
      <c r="K24" s="17"/>
      <c r="L24" s="10"/>
      <c r="M24" s="11"/>
      <c r="N24" s="12"/>
      <c r="O24" s="12"/>
      <c r="P24" s="12"/>
      <c r="Q24" s="12"/>
      <c r="R24" s="12"/>
      <c r="S24" s="12"/>
      <c r="T24" s="12"/>
    </row>
    <row r="25" spans="1:20" ht="15" customHeight="1" x14ac:dyDescent="0.25">
      <c r="A25" s="54"/>
      <c r="B25" s="54"/>
      <c r="C25" s="54"/>
      <c r="D25" s="54"/>
      <c r="E25" s="54"/>
      <c r="F25" s="54"/>
      <c r="G25" s="54"/>
      <c r="H25" s="54"/>
      <c r="J25" s="7" t="str">
        <f>B14</f>
        <v>IBIZA CLUB DE CAMPO</v>
      </c>
      <c r="K25" s="23" t="s">
        <v>6</v>
      </c>
      <c r="L25" s="13" t="str">
        <f>B16</f>
        <v>CT SANTA EULALIA</v>
      </c>
      <c r="M25" s="9"/>
      <c r="N25" s="9"/>
      <c r="O25" s="12"/>
      <c r="P25" s="12"/>
      <c r="Q25" s="12"/>
      <c r="R25" s="12"/>
      <c r="S25" s="12"/>
      <c r="T25" s="12"/>
    </row>
    <row r="26" spans="1:20" ht="15" customHeight="1" x14ac:dyDescent="0.25">
      <c r="A26" s="54"/>
      <c r="B26" s="54"/>
      <c r="C26" s="54"/>
      <c r="D26" s="54"/>
      <c r="E26" s="54"/>
      <c r="F26" s="54"/>
      <c r="G26" s="54"/>
      <c r="H26" s="54"/>
      <c r="J26" s="35" t="str">
        <f>J18</f>
        <v>DESCANSA</v>
      </c>
      <c r="K26" s="23" t="s">
        <v>6</v>
      </c>
      <c r="L26" s="13" t="str">
        <f>B15</f>
        <v>SCR PEÑA DEPORTIVA</v>
      </c>
      <c r="M26" s="42"/>
      <c r="N26" s="42"/>
      <c r="O26" s="12"/>
      <c r="P26" s="12"/>
      <c r="Q26" s="12"/>
      <c r="R26" s="12"/>
      <c r="S26" s="12"/>
      <c r="T26" s="12"/>
    </row>
    <row r="27" spans="1:20" x14ac:dyDescent="0.25">
      <c r="A27" s="54"/>
      <c r="B27" s="54"/>
      <c r="C27" s="54"/>
      <c r="D27" s="54"/>
      <c r="E27" s="54"/>
      <c r="F27" s="54"/>
      <c r="G27" s="54"/>
      <c r="H27" s="54"/>
    </row>
    <row r="28" spans="1:20" x14ac:dyDescent="0.25">
      <c r="A28" s="54"/>
      <c r="B28" s="54"/>
      <c r="C28" s="54"/>
      <c r="D28" s="54"/>
      <c r="E28" s="54"/>
      <c r="F28" s="54"/>
      <c r="G28" s="54"/>
      <c r="H28" s="54"/>
    </row>
    <row r="31" spans="1:20" ht="12.95" customHeight="1" x14ac:dyDescent="0.25"/>
    <row r="32" spans="1:20" ht="12.95" customHeight="1" x14ac:dyDescent="0.25"/>
    <row r="33" customFormat="1" ht="12.95" customHeight="1" x14ac:dyDescent="0.25"/>
    <row r="34" customFormat="1" ht="12.95" customHeight="1" x14ac:dyDescent="0.25"/>
    <row r="35" customFormat="1" ht="12.95" customHeight="1" x14ac:dyDescent="0.25"/>
    <row r="36" customFormat="1" ht="12.95" customHeight="1" x14ac:dyDescent="0.25"/>
    <row r="37" customFormat="1" ht="12.95" customHeight="1" x14ac:dyDescent="0.25"/>
    <row r="38" customFormat="1" ht="12.95" customHeight="1" x14ac:dyDescent="0.25"/>
    <row r="39" customFormat="1" ht="12.95" customHeight="1" x14ac:dyDescent="0.25"/>
    <row r="40" customFormat="1" ht="12.95" customHeight="1" x14ac:dyDescent="0.25"/>
    <row r="41" customFormat="1" ht="12.95" customHeight="1" x14ac:dyDescent="0.25"/>
    <row r="42" customFormat="1" ht="12.95" customHeight="1" x14ac:dyDescent="0.25"/>
    <row r="43" customFormat="1" ht="12.95" customHeight="1" x14ac:dyDescent="0.25"/>
    <row r="44" customFormat="1" ht="12.95" customHeight="1" x14ac:dyDescent="0.25"/>
    <row r="45" customFormat="1" ht="12.95" customHeight="1" x14ac:dyDescent="0.25"/>
    <row r="46" customFormat="1" ht="12.95" customHeight="1" x14ac:dyDescent="0.25"/>
    <row r="47" customFormat="1" ht="12.95" customHeight="1" x14ac:dyDescent="0.25"/>
    <row r="48" customFormat="1" ht="12.95" customHeight="1" x14ac:dyDescent="0.25"/>
    <row r="49" customFormat="1" ht="12.95" customHeight="1" x14ac:dyDescent="0.25"/>
    <row r="50" customFormat="1" ht="12.95" customHeight="1" x14ac:dyDescent="0.25"/>
    <row r="51" customFormat="1" ht="12.95" customHeight="1" x14ac:dyDescent="0.25"/>
    <row r="52" customFormat="1" ht="12.95" customHeight="1" x14ac:dyDescent="0.25"/>
    <row r="53" customFormat="1" ht="12.95" customHeight="1" x14ac:dyDescent="0.25"/>
    <row r="54" customFormat="1" ht="12.95" customHeight="1" x14ac:dyDescent="0.25"/>
    <row r="55" customFormat="1" ht="12.95" customHeight="1" x14ac:dyDescent="0.25"/>
    <row r="56" customFormat="1" ht="12.95" customHeight="1" x14ac:dyDescent="0.25"/>
    <row r="57" customFormat="1" ht="12.95" customHeight="1" x14ac:dyDescent="0.25"/>
    <row r="58" customFormat="1" ht="12.95" customHeight="1" x14ac:dyDescent="0.25"/>
    <row r="59" customFormat="1" ht="12.95" customHeight="1" x14ac:dyDescent="0.25"/>
    <row r="60" customFormat="1" ht="17.25" customHeight="1" x14ac:dyDescent="0.25"/>
    <row r="61" customFormat="1" ht="17.100000000000001" customHeight="1" x14ac:dyDescent="0.25"/>
    <row r="62" customFormat="1" ht="17.100000000000001" customHeight="1" x14ac:dyDescent="0.25"/>
    <row r="63" customFormat="1" ht="17.100000000000001" customHeight="1" x14ac:dyDescent="0.25"/>
    <row r="64" customFormat="1" ht="17.100000000000001" customHeigh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SUB10M</vt:lpstr>
      <vt:lpstr>ALEM</vt:lpstr>
      <vt:lpstr>CADM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2017-12-12T10:21:12Z</cp:lastPrinted>
  <dcterms:created xsi:type="dcterms:W3CDTF">2016-11-15T09:47:28Z</dcterms:created>
  <dcterms:modified xsi:type="dcterms:W3CDTF">2023-01-12T11:50:01Z</dcterms:modified>
</cp:coreProperties>
</file>