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Z:\Alex\DOCUMENTOS\TENIS 2023\CAMPEONATOS INSULARES\MALLORCA POR EQUIPOS JUVENILES\"/>
    </mc:Choice>
  </mc:AlternateContent>
  <xr:revisionPtr revIDLastSave="0" documentId="13_ncr:1_{5746A87B-3887-4FD4-B1CF-3046339F1E60}" xr6:coauthVersionLast="47" xr6:coauthVersionMax="47" xr10:uidLastSave="{00000000-0000-0000-0000-000000000000}"/>
  <bookViews>
    <workbookView xWindow="-120" yWindow="-120" windowWidth="29040" windowHeight="15840" tabRatio="675" xr2:uid="{00000000-000D-0000-FFFF-FFFF00000000}"/>
  </bookViews>
  <sheets>
    <sheet name="SUB10M" sheetId="12" r:id="rId1"/>
    <sheet name="SUB10F" sheetId="11" r:id="rId2"/>
    <sheet name="ALEM" sheetId="16" r:id="rId3"/>
    <sheet name="ALEF" sheetId="26" r:id="rId4"/>
    <sheet name="INFM" sheetId="23" r:id="rId5"/>
    <sheet name="INFF" sheetId="22" r:id="rId6"/>
    <sheet name="CADM" sheetId="14" r:id="rId7"/>
    <sheet name="CADF" sheetId="25" r:id="rId8"/>
    <sheet name="JUNM" sheetId="24" r:id="rId9"/>
    <sheet name="JUNF" sheetId="2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26" l="1"/>
  <c r="K24" i="26"/>
  <c r="M23" i="26"/>
  <c r="K23" i="26"/>
  <c r="M22" i="26"/>
  <c r="K22" i="26"/>
  <c r="S20" i="26"/>
  <c r="Q20" i="26"/>
  <c r="M20" i="26"/>
  <c r="K20" i="26"/>
  <c r="S19" i="26"/>
  <c r="Q19" i="26"/>
  <c r="M19" i="26"/>
  <c r="K19" i="26"/>
  <c r="S18" i="26"/>
  <c r="Q18" i="26"/>
  <c r="M18" i="26"/>
  <c r="K18" i="26"/>
  <c r="H18" i="26"/>
  <c r="G18" i="26"/>
  <c r="I18" i="26" s="1"/>
  <c r="F18" i="26"/>
  <c r="E18" i="26"/>
  <c r="D18" i="26"/>
  <c r="H17" i="26"/>
  <c r="G17" i="26"/>
  <c r="F17" i="26"/>
  <c r="E17" i="26"/>
  <c r="D17" i="26"/>
  <c r="S16" i="26"/>
  <c r="Q16" i="26"/>
  <c r="M16" i="26"/>
  <c r="K16" i="26"/>
  <c r="H16" i="26"/>
  <c r="G16" i="26"/>
  <c r="F16" i="26"/>
  <c r="E16" i="26"/>
  <c r="D16" i="26"/>
  <c r="S15" i="26"/>
  <c r="Q15" i="26"/>
  <c r="M15" i="26"/>
  <c r="K15" i="26"/>
  <c r="H15" i="26"/>
  <c r="I15" i="26" s="1"/>
  <c r="G15" i="26"/>
  <c r="F15" i="26"/>
  <c r="E15" i="26"/>
  <c r="D15" i="26"/>
  <c r="S14" i="26"/>
  <c r="Q14" i="26"/>
  <c r="M14" i="26"/>
  <c r="K14" i="26"/>
  <c r="H14" i="26"/>
  <c r="G14" i="26"/>
  <c r="I14" i="26" s="1"/>
  <c r="F14" i="26"/>
  <c r="E14" i="26"/>
  <c r="D14" i="26"/>
  <c r="M18" i="25"/>
  <c r="K18" i="25"/>
  <c r="M17" i="25"/>
  <c r="K17" i="25"/>
  <c r="H17" i="25"/>
  <c r="G17" i="25"/>
  <c r="F17" i="25"/>
  <c r="E17" i="25"/>
  <c r="D17" i="25"/>
  <c r="H16" i="25"/>
  <c r="G16" i="25"/>
  <c r="F16" i="25"/>
  <c r="E16" i="25"/>
  <c r="D16" i="25"/>
  <c r="S15" i="25"/>
  <c r="Q15" i="25"/>
  <c r="M15" i="25"/>
  <c r="K15" i="25"/>
  <c r="H15" i="25"/>
  <c r="G15" i="25"/>
  <c r="F15" i="25"/>
  <c r="E15" i="25"/>
  <c r="D15" i="25"/>
  <c r="S14" i="25"/>
  <c r="Q14" i="25"/>
  <c r="M14" i="25"/>
  <c r="K14" i="25"/>
  <c r="H14" i="25"/>
  <c r="G14" i="25"/>
  <c r="F14" i="25"/>
  <c r="E14" i="25"/>
  <c r="D14" i="25"/>
  <c r="R36" i="14"/>
  <c r="N25" i="14"/>
  <c r="L25" i="14"/>
  <c r="N24" i="14"/>
  <c r="L24" i="14"/>
  <c r="I24" i="14"/>
  <c r="H24" i="14"/>
  <c r="J24" i="14" s="1"/>
  <c r="G24" i="14"/>
  <c r="F24" i="14"/>
  <c r="E24" i="14"/>
  <c r="I23" i="14"/>
  <c r="H23" i="14"/>
  <c r="G23" i="14"/>
  <c r="F23" i="14"/>
  <c r="E23" i="14"/>
  <c r="T22" i="14"/>
  <c r="R22" i="14"/>
  <c r="N22" i="14"/>
  <c r="L22" i="14"/>
  <c r="I22" i="14"/>
  <c r="H22" i="14"/>
  <c r="G22" i="14"/>
  <c r="F22" i="14"/>
  <c r="E22" i="14"/>
  <c r="T21" i="14"/>
  <c r="R21" i="14"/>
  <c r="N21" i="14"/>
  <c r="L21" i="14"/>
  <c r="J21" i="14"/>
  <c r="I21" i="14"/>
  <c r="H21" i="14"/>
  <c r="G21" i="14"/>
  <c r="F21" i="14"/>
  <c r="E21" i="14"/>
  <c r="N18" i="14"/>
  <c r="L18" i="14"/>
  <c r="N17" i="14"/>
  <c r="L17" i="14"/>
  <c r="I17" i="14"/>
  <c r="H17" i="14"/>
  <c r="J17" i="14" s="1"/>
  <c r="G17" i="14"/>
  <c r="F17" i="14"/>
  <c r="E17" i="14"/>
  <c r="J16" i="14"/>
  <c r="I16" i="14"/>
  <c r="H16" i="14"/>
  <c r="G16" i="14"/>
  <c r="F16" i="14"/>
  <c r="E16" i="14"/>
  <c r="T15" i="14"/>
  <c r="R15" i="14"/>
  <c r="N15" i="14"/>
  <c r="L15" i="14"/>
  <c r="I15" i="14"/>
  <c r="H15" i="14"/>
  <c r="J15" i="14" s="1"/>
  <c r="G15" i="14"/>
  <c r="F15" i="14"/>
  <c r="E15" i="14"/>
  <c r="T14" i="14"/>
  <c r="R14" i="14"/>
  <c r="N14" i="14"/>
  <c r="L14" i="14"/>
  <c r="J14" i="14"/>
  <c r="I14" i="14"/>
  <c r="H14" i="14"/>
  <c r="G14" i="14"/>
  <c r="F14" i="14"/>
  <c r="E14" i="14"/>
  <c r="I17" i="25" l="1"/>
  <c r="J23" i="14"/>
  <c r="J22" i="14"/>
  <c r="I16" i="26"/>
  <c r="I17" i="26"/>
  <c r="I16" i="25"/>
  <c r="I14" i="25"/>
  <c r="I15" i="25"/>
  <c r="M24" i="24"/>
  <c r="K24" i="24"/>
  <c r="M23" i="24"/>
  <c r="K23" i="24"/>
  <c r="M22" i="24"/>
  <c r="K22" i="24"/>
  <c r="S20" i="24"/>
  <c r="Q20" i="24"/>
  <c r="M20" i="24"/>
  <c r="K20" i="24"/>
  <c r="S19" i="24"/>
  <c r="Q19" i="24"/>
  <c r="M19" i="24"/>
  <c r="K19" i="24"/>
  <c r="S18" i="24"/>
  <c r="Q18" i="24"/>
  <c r="M18" i="24"/>
  <c r="K18" i="24"/>
  <c r="H18" i="24"/>
  <c r="G18" i="24"/>
  <c r="E18" i="24"/>
  <c r="D18" i="24"/>
  <c r="H17" i="24"/>
  <c r="G17" i="24"/>
  <c r="F17" i="24"/>
  <c r="E17" i="24"/>
  <c r="D17" i="24"/>
  <c r="S16" i="24"/>
  <c r="Q16" i="24"/>
  <c r="M16" i="24"/>
  <c r="K16" i="24"/>
  <c r="H16" i="24"/>
  <c r="G16" i="24"/>
  <c r="F16" i="24"/>
  <c r="E16" i="24"/>
  <c r="D16" i="24"/>
  <c r="S15" i="24"/>
  <c r="Q15" i="24"/>
  <c r="M15" i="24"/>
  <c r="K15" i="24"/>
  <c r="H15" i="24"/>
  <c r="G15" i="24"/>
  <c r="F15" i="24"/>
  <c r="E15" i="24"/>
  <c r="D15" i="24"/>
  <c r="S14" i="24"/>
  <c r="Q14" i="24"/>
  <c r="M14" i="24"/>
  <c r="K14" i="24"/>
  <c r="H14" i="24"/>
  <c r="I14" i="24" s="1"/>
  <c r="G14" i="24"/>
  <c r="F14" i="24"/>
  <c r="E14" i="24"/>
  <c r="D14" i="24"/>
  <c r="R36" i="23"/>
  <c r="N25" i="23"/>
  <c r="L25" i="23"/>
  <c r="N24" i="23"/>
  <c r="L24" i="23"/>
  <c r="I24" i="23"/>
  <c r="H24" i="23"/>
  <c r="J24" i="23" s="1"/>
  <c r="G24" i="23"/>
  <c r="F24" i="23"/>
  <c r="E24" i="23"/>
  <c r="J23" i="23"/>
  <c r="I23" i="23"/>
  <c r="H23" i="23"/>
  <c r="G23" i="23"/>
  <c r="F23" i="23"/>
  <c r="E23" i="23"/>
  <c r="T22" i="23"/>
  <c r="R22" i="23"/>
  <c r="N22" i="23"/>
  <c r="L22" i="23"/>
  <c r="I22" i="23"/>
  <c r="H22" i="23"/>
  <c r="G22" i="23"/>
  <c r="F22" i="23"/>
  <c r="E22" i="23"/>
  <c r="T21" i="23"/>
  <c r="R21" i="23"/>
  <c r="N21" i="23"/>
  <c r="L21" i="23"/>
  <c r="J21" i="23"/>
  <c r="I21" i="23"/>
  <c r="H21" i="23"/>
  <c r="G21" i="23"/>
  <c r="F21" i="23"/>
  <c r="E21" i="23"/>
  <c r="N18" i="23"/>
  <c r="L18" i="23"/>
  <c r="N17" i="23"/>
  <c r="L17" i="23"/>
  <c r="I17" i="23"/>
  <c r="H17" i="23"/>
  <c r="J17" i="23" s="1"/>
  <c r="G17" i="23"/>
  <c r="F17" i="23"/>
  <c r="E17" i="23"/>
  <c r="I16" i="23"/>
  <c r="H16" i="23"/>
  <c r="J16" i="23" s="1"/>
  <c r="G16" i="23"/>
  <c r="F16" i="23"/>
  <c r="E16" i="23"/>
  <c r="T15" i="23"/>
  <c r="R15" i="23"/>
  <c r="N15" i="23"/>
  <c r="L15" i="23"/>
  <c r="I15" i="23"/>
  <c r="H15" i="23"/>
  <c r="G15" i="23"/>
  <c r="F15" i="23"/>
  <c r="E15" i="23"/>
  <c r="T14" i="23"/>
  <c r="R14" i="23"/>
  <c r="N14" i="23"/>
  <c r="L14" i="23"/>
  <c r="J14" i="23"/>
  <c r="I14" i="23"/>
  <c r="H14" i="23"/>
  <c r="G14" i="23"/>
  <c r="F14" i="23"/>
  <c r="E14" i="23"/>
  <c r="L24" i="11"/>
  <c r="J24" i="11"/>
  <c r="L23" i="11"/>
  <c r="J23" i="11"/>
  <c r="L22" i="11"/>
  <c r="J22" i="11"/>
  <c r="R20" i="11"/>
  <c r="P20" i="11"/>
  <c r="L20" i="11"/>
  <c r="J20" i="11"/>
  <c r="R19" i="11"/>
  <c r="P19" i="11"/>
  <c r="L19" i="11"/>
  <c r="J19" i="11"/>
  <c r="R18" i="11"/>
  <c r="P18" i="11"/>
  <c r="L18" i="11"/>
  <c r="J18" i="11"/>
  <c r="G18" i="11"/>
  <c r="F18" i="11"/>
  <c r="D18" i="11"/>
  <c r="C18" i="11"/>
  <c r="G17" i="11"/>
  <c r="F17" i="11"/>
  <c r="H17" i="11" s="1"/>
  <c r="E17" i="11"/>
  <c r="D17" i="11"/>
  <c r="C17" i="11"/>
  <c r="R16" i="11"/>
  <c r="P16" i="11"/>
  <c r="L16" i="11"/>
  <c r="J16" i="11"/>
  <c r="G16" i="11"/>
  <c r="F16" i="11"/>
  <c r="H16" i="11" s="1"/>
  <c r="E16" i="11"/>
  <c r="D16" i="11"/>
  <c r="C16" i="11"/>
  <c r="R15" i="11"/>
  <c r="P15" i="11"/>
  <c r="L15" i="11"/>
  <c r="J15" i="11"/>
  <c r="G15" i="11"/>
  <c r="F15" i="11"/>
  <c r="E15" i="11"/>
  <c r="D15" i="11"/>
  <c r="C15" i="11"/>
  <c r="R14" i="11"/>
  <c r="P14" i="11"/>
  <c r="L14" i="11"/>
  <c r="J14" i="11"/>
  <c r="G14" i="11"/>
  <c r="F14" i="11"/>
  <c r="E14" i="11"/>
  <c r="D14" i="11"/>
  <c r="C14" i="11"/>
  <c r="R36" i="20"/>
  <c r="N25" i="20"/>
  <c r="L25" i="20"/>
  <c r="N24" i="20"/>
  <c r="L24" i="20"/>
  <c r="I24" i="20"/>
  <c r="H24" i="20"/>
  <c r="J24" i="20" s="1"/>
  <c r="G24" i="20"/>
  <c r="F24" i="20"/>
  <c r="E24" i="20"/>
  <c r="I23" i="20"/>
  <c r="H23" i="20"/>
  <c r="G23" i="20"/>
  <c r="F23" i="20"/>
  <c r="E23" i="20"/>
  <c r="T22" i="20"/>
  <c r="R22" i="20"/>
  <c r="N22" i="20"/>
  <c r="L22" i="20"/>
  <c r="I22" i="20"/>
  <c r="H22" i="20"/>
  <c r="G22" i="20"/>
  <c r="F22" i="20"/>
  <c r="E22" i="20"/>
  <c r="T21" i="20"/>
  <c r="R21" i="20"/>
  <c r="N21" i="20"/>
  <c r="L21" i="20"/>
  <c r="I21" i="20"/>
  <c r="H21" i="20"/>
  <c r="J21" i="20" s="1"/>
  <c r="G21" i="20"/>
  <c r="F21" i="20"/>
  <c r="E21" i="20"/>
  <c r="N18" i="20"/>
  <c r="L18" i="20"/>
  <c r="N17" i="20"/>
  <c r="L17" i="20"/>
  <c r="I17" i="20"/>
  <c r="H17" i="20"/>
  <c r="J17" i="20" s="1"/>
  <c r="G17" i="20"/>
  <c r="F17" i="20"/>
  <c r="E17" i="20"/>
  <c r="I16" i="20"/>
  <c r="H16" i="20"/>
  <c r="J16" i="20" s="1"/>
  <c r="G16" i="20"/>
  <c r="F16" i="20"/>
  <c r="E16" i="20"/>
  <c r="T15" i="20"/>
  <c r="R15" i="20"/>
  <c r="N15" i="20"/>
  <c r="L15" i="20"/>
  <c r="I15" i="20"/>
  <c r="H15" i="20"/>
  <c r="G15" i="20"/>
  <c r="F15" i="20"/>
  <c r="E15" i="20"/>
  <c r="T14" i="20"/>
  <c r="R14" i="20"/>
  <c r="N14" i="20"/>
  <c r="L14" i="20"/>
  <c r="I14" i="20"/>
  <c r="H14" i="20"/>
  <c r="J14" i="20" s="1"/>
  <c r="G14" i="20"/>
  <c r="F14" i="20"/>
  <c r="E14" i="20"/>
  <c r="M24" i="22"/>
  <c r="K24" i="22"/>
  <c r="M23" i="22"/>
  <c r="K23" i="22"/>
  <c r="M22" i="22"/>
  <c r="K22" i="22"/>
  <c r="S20" i="22"/>
  <c r="Q20" i="22"/>
  <c r="M20" i="22"/>
  <c r="K20" i="22"/>
  <c r="S19" i="22"/>
  <c r="Q19" i="22"/>
  <c r="M19" i="22"/>
  <c r="K19" i="22"/>
  <c r="S18" i="22"/>
  <c r="Q18" i="22"/>
  <c r="M18" i="22"/>
  <c r="K18" i="22"/>
  <c r="H18" i="22"/>
  <c r="G18" i="22"/>
  <c r="E18" i="22"/>
  <c r="D18" i="22"/>
  <c r="H17" i="22"/>
  <c r="G17" i="22"/>
  <c r="I17" i="22" s="1"/>
  <c r="F17" i="22"/>
  <c r="E17" i="22"/>
  <c r="D17" i="22"/>
  <c r="S16" i="22"/>
  <c r="Q16" i="22"/>
  <c r="M16" i="22"/>
  <c r="K16" i="22"/>
  <c r="H16" i="22"/>
  <c r="G16" i="22"/>
  <c r="F16" i="22"/>
  <c r="E16" i="22"/>
  <c r="D16" i="22"/>
  <c r="S15" i="22"/>
  <c r="Q15" i="22"/>
  <c r="M15" i="22"/>
  <c r="K15" i="22"/>
  <c r="H15" i="22"/>
  <c r="G15" i="22"/>
  <c r="F15" i="22"/>
  <c r="E15" i="22"/>
  <c r="D15" i="22"/>
  <c r="S14" i="22"/>
  <c r="Q14" i="22"/>
  <c r="M14" i="22"/>
  <c r="K14" i="22"/>
  <c r="H14" i="22"/>
  <c r="G14" i="22"/>
  <c r="I14" i="22" s="1"/>
  <c r="F14" i="22"/>
  <c r="E14" i="22"/>
  <c r="D14" i="22"/>
  <c r="H18" i="11" l="1"/>
  <c r="H15" i="11"/>
  <c r="E18" i="11"/>
  <c r="I18" i="24"/>
  <c r="I17" i="24"/>
  <c r="J23" i="20"/>
  <c r="J15" i="23"/>
  <c r="J22" i="23"/>
  <c r="I18" i="22"/>
  <c r="F18" i="22"/>
  <c r="I16" i="22"/>
  <c r="J22" i="20"/>
  <c r="J15" i="20"/>
  <c r="H14" i="11"/>
  <c r="I16" i="24"/>
  <c r="I15" i="24"/>
  <c r="F18" i="24"/>
  <c r="I15" i="22"/>
  <c r="R36" i="16" l="1"/>
  <c r="N25" i="16"/>
  <c r="L25" i="16"/>
  <c r="N24" i="16"/>
  <c r="L24" i="16"/>
  <c r="I24" i="16"/>
  <c r="H24" i="16"/>
  <c r="G24" i="16"/>
  <c r="F24" i="16"/>
  <c r="E24" i="16"/>
  <c r="I23" i="16"/>
  <c r="H23" i="16"/>
  <c r="G23" i="16"/>
  <c r="F23" i="16"/>
  <c r="E23" i="16"/>
  <c r="T22" i="16"/>
  <c r="R22" i="16"/>
  <c r="N22" i="16"/>
  <c r="L22" i="16"/>
  <c r="I22" i="16"/>
  <c r="H22" i="16"/>
  <c r="G22" i="16"/>
  <c r="F22" i="16"/>
  <c r="E22" i="16"/>
  <c r="T21" i="16"/>
  <c r="R21" i="16"/>
  <c r="N21" i="16"/>
  <c r="L21" i="16"/>
  <c r="J24" i="16" l="1"/>
  <c r="J22" i="16"/>
  <c r="J23" i="16"/>
  <c r="I21" i="16"/>
  <c r="H21" i="16"/>
  <c r="G21" i="16"/>
  <c r="F21" i="16"/>
  <c r="E21" i="16"/>
  <c r="N18" i="16"/>
  <c r="L18" i="16"/>
  <c r="N17" i="16"/>
  <c r="L17" i="16"/>
  <c r="I17" i="16"/>
  <c r="H17" i="16"/>
  <c r="G17" i="16"/>
  <c r="F17" i="16"/>
  <c r="E17" i="16"/>
  <c r="I16" i="16"/>
  <c r="H16" i="16"/>
  <c r="G16" i="16"/>
  <c r="F16" i="16"/>
  <c r="E16" i="16"/>
  <c r="T15" i="16"/>
  <c r="R15" i="16"/>
  <c r="N15" i="16"/>
  <c r="L15" i="16"/>
  <c r="I15" i="16"/>
  <c r="H15" i="16"/>
  <c r="G15" i="16"/>
  <c r="F15" i="16"/>
  <c r="E15" i="16"/>
  <c r="T14" i="16"/>
  <c r="R14" i="16"/>
  <c r="N14" i="16"/>
  <c r="L14" i="16"/>
  <c r="I14" i="16"/>
  <c r="H14" i="16"/>
  <c r="G14" i="16"/>
  <c r="F14" i="16"/>
  <c r="E14" i="16"/>
  <c r="J17" i="16" l="1"/>
  <c r="J15" i="16"/>
  <c r="J21" i="16"/>
  <c r="J14" i="16"/>
  <c r="J16" i="16"/>
  <c r="M25" i="12" l="1"/>
  <c r="K25" i="12"/>
  <c r="M24" i="12"/>
  <c r="K24" i="12"/>
  <c r="H24" i="12"/>
  <c r="G24" i="12"/>
  <c r="F24" i="12"/>
  <c r="E24" i="12"/>
  <c r="D24" i="12"/>
  <c r="H23" i="12"/>
  <c r="G23" i="12"/>
  <c r="F23" i="12"/>
  <c r="E23" i="12"/>
  <c r="D23" i="12"/>
  <c r="S22" i="12"/>
  <c r="Q22" i="12"/>
  <c r="M22" i="12"/>
  <c r="K22" i="12"/>
  <c r="H22" i="12"/>
  <c r="G22" i="12"/>
  <c r="F22" i="12"/>
  <c r="E22" i="12"/>
  <c r="D22" i="12"/>
  <c r="S21" i="12"/>
  <c r="Q21" i="12"/>
  <c r="M21" i="12"/>
  <c r="K21" i="12"/>
  <c r="H21" i="12"/>
  <c r="G21" i="12"/>
  <c r="F21" i="12"/>
  <c r="E21" i="12"/>
  <c r="D21" i="12"/>
  <c r="M18" i="12"/>
  <c r="K18" i="12"/>
  <c r="M17" i="12"/>
  <c r="K17" i="12"/>
  <c r="H17" i="12"/>
  <c r="G17" i="12"/>
  <c r="F17" i="12"/>
  <c r="E17" i="12"/>
  <c r="D17" i="12"/>
  <c r="H16" i="12"/>
  <c r="G16" i="12"/>
  <c r="F16" i="12"/>
  <c r="E16" i="12"/>
  <c r="D16" i="12"/>
  <c r="S15" i="12"/>
  <c r="Q15" i="12"/>
  <c r="M15" i="12"/>
  <c r="K15" i="12"/>
  <c r="H15" i="12"/>
  <c r="G15" i="12"/>
  <c r="F15" i="12"/>
  <c r="E15" i="12"/>
  <c r="D15" i="12"/>
  <c r="S14" i="12"/>
  <c r="Q14" i="12"/>
  <c r="M14" i="12"/>
  <c r="K14" i="12"/>
  <c r="H14" i="12"/>
  <c r="G14" i="12"/>
  <c r="F14" i="12"/>
  <c r="E14" i="12"/>
  <c r="D14" i="12"/>
  <c r="I14" i="12" l="1"/>
  <c r="I17" i="12"/>
  <c r="I22" i="12"/>
  <c r="I23" i="12"/>
  <c r="I15" i="12"/>
  <c r="I16" i="12"/>
  <c r="I24" i="12"/>
  <c r="I2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J16" authorId="0" shapeId="0" xr:uid="{BC1D4836-B6CD-40AE-9BC2-154926D0CB3B}">
      <text>
        <r>
          <rPr>
            <b/>
            <sz val="9"/>
            <color indexed="81"/>
            <rFont val="Tahoma"/>
            <charset val="1"/>
          </rPr>
          <t>Aplazado al 11-12 feb por lluvia, mail 31/01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L15" authorId="0" shapeId="0" xr:uid="{3D860959-45F0-452C-A9A3-C6D792F20AB8}">
      <text>
        <r>
          <rPr>
            <b/>
            <sz val="9"/>
            <color indexed="81"/>
            <rFont val="Tahoma"/>
            <family val="2"/>
          </rPr>
          <t>Partidos en juego, se reanuda el 4/02</t>
        </r>
      </text>
    </comment>
    <comment ref="L22" authorId="0" shapeId="0" xr:uid="{705C32A2-EC5B-461A-8938-409362F98AC7}">
      <text>
        <r>
          <rPr>
            <b/>
            <sz val="9"/>
            <color indexed="81"/>
            <rFont val="Tahoma"/>
            <charset val="1"/>
          </rPr>
          <t>Aplazado al 4/5 feb por lluvia, mail 31/01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K15" authorId="0" shapeId="0" xr:uid="{AD72DE53-9733-4A0F-B44F-1D1CA6C94817}">
      <text>
        <r>
          <rPr>
            <b/>
            <sz val="9"/>
            <color indexed="81"/>
            <rFont val="Tahoma"/>
            <charset val="1"/>
          </rPr>
          <t>Aplazado por lluvia,mail 31/01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L15" authorId="0" shapeId="0" xr:uid="{FAC7DD40-13A0-47A8-9E8D-7D040A0708DB}">
      <text>
        <r>
          <rPr>
            <b/>
            <sz val="9"/>
            <color indexed="81"/>
            <rFont val="Tahoma"/>
            <charset val="1"/>
          </rPr>
          <t>Aplazado por lluvia, mail 31/01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K15" authorId="0" shapeId="0" xr:uid="{A2CCAD8F-7412-448B-86C2-505DD522D7DF}">
      <text>
        <r>
          <rPr>
            <b/>
            <sz val="9"/>
            <color indexed="81"/>
            <rFont val="Tahoma"/>
            <charset val="1"/>
          </rPr>
          <t>Aplazado por lluvia, mail 31/01</t>
        </r>
      </text>
    </comment>
  </commentList>
</comments>
</file>

<file path=xl/sharedStrings.xml><?xml version="1.0" encoding="utf-8"?>
<sst xmlns="http://schemas.openxmlformats.org/spreadsheetml/2006/main" count="417" uniqueCount="86">
  <si>
    <t>G</t>
  </si>
  <si>
    <t>P</t>
  </si>
  <si>
    <t>J</t>
  </si>
  <si>
    <t xml:space="preserve"> A/F </t>
  </si>
  <si>
    <t xml:space="preserve"> E/C</t>
  </si>
  <si>
    <t>DIF.</t>
  </si>
  <si>
    <t>VS</t>
  </si>
  <si>
    <t>GRUPO A</t>
  </si>
  <si>
    <t>GRUPO B</t>
  </si>
  <si>
    <t>CADETE MASCULINO</t>
  </si>
  <si>
    <t>OPEN MARRATXÍ</t>
  </si>
  <si>
    <t>GLOBAL TC</t>
  </si>
  <si>
    <t>CT LA SALLE</t>
  </si>
  <si>
    <t>CT POLLENTIA</t>
  </si>
  <si>
    <t>DESCANSA</t>
  </si>
  <si>
    <t>CT MONTUIRI</t>
  </si>
  <si>
    <t>JUNIOR FEMENINO</t>
  </si>
  <si>
    <t>FASE FINAL</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</si>
  <si>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</si>
  <si>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ROUND ROBIN</t>
  </si>
  <si>
    <t>Los dos mejores equipos de cada grupo pasan a semifinales</t>
  </si>
  <si>
    <r>
      <t xml:space="preserve">En caso de no recibirla se dará por perdedor al equipo local. </t>
    </r>
    <r>
      <rPr>
        <b/>
        <sz val="9"/>
        <rFont val="DIN Pro Regular"/>
        <family val="2"/>
      </rPr>
      <t>Los resultados se actualizarán tras cada jornada según estas normas.</t>
    </r>
  </si>
  <si>
    <r>
      <t xml:space="preserve">confrontación. Si no se ha disputado la confrontación, el equipo local deberá enviar un e-mail con la fecha alternativa o el motivo del W.O., </t>
    </r>
    <r>
      <rPr>
        <u/>
        <sz val="9"/>
        <rFont val="DIN Pro Regular"/>
        <family val="2"/>
      </rPr>
      <t>con copia al capitán rival.</t>
    </r>
  </si>
  <si>
    <t>SUB10 MASCULINO</t>
  </si>
  <si>
    <t>INFANTIL MASCULINO</t>
  </si>
  <si>
    <t>PLAYAS SANTA PONSA TC</t>
  </si>
  <si>
    <t>ACTION TT</t>
  </si>
  <si>
    <t>JUNIOR MASCULINO</t>
  </si>
  <si>
    <t>LIGA</t>
  </si>
  <si>
    <t>CADETE FEMENINO</t>
  </si>
  <si>
    <t>RKG EQUIPO</t>
  </si>
  <si>
    <t>CT PORTO CRISTO</t>
  </si>
  <si>
    <r>
      <t xml:space="preserve">El equipo local deberá enviar el acta, rellenada por ordenador, a </t>
    </r>
    <r>
      <rPr>
        <sz val="9"/>
        <color rgb="FF0070C0"/>
        <rFont val="DIN Pro Regular"/>
        <family val="2"/>
      </rPr>
      <t>melanie@ftib.es</t>
    </r>
    <r>
      <rPr>
        <sz val="9"/>
        <rFont val="DIN Pro Regular"/>
        <family val="2"/>
      </rPr>
      <t xml:space="preserve">, como máximo, el martes siguiente a la fecha programada para la </t>
    </r>
  </si>
  <si>
    <t>En semifinales el 1º de cada grupo jugará como local. Se podrá adelantar o retrasar la semifinal un fin de semana</t>
  </si>
  <si>
    <t>CS</t>
  </si>
  <si>
    <t>MATCH POINT TC</t>
  </si>
  <si>
    <t>CT LLUCMAJOR</t>
  </si>
  <si>
    <t>RAFA NADAL CLUB</t>
  </si>
  <si>
    <t>El equipo que quede primero de grupo ganará el campeonato</t>
  </si>
  <si>
    <t>El primero de cada grupo pasa a la final</t>
  </si>
  <si>
    <t>DELTA TC</t>
  </si>
  <si>
    <t>confrontación. Si no se ha disputado la confrontación, el equipo local deberá enviar el acta con la fecha alternativa o el motivo del W.O.</t>
  </si>
  <si>
    <t>FINAL</t>
  </si>
  <si>
    <t>CAMPEONATO DE MALLORCA POR EQUIPOS JUVENILES 2023</t>
  </si>
  <si>
    <t>J.1- 14/15 ENERO</t>
  </si>
  <si>
    <t>J.2- 21/22 ENERO</t>
  </si>
  <si>
    <t>J.3- 18/19 FEBRERO</t>
  </si>
  <si>
    <t>J.1- 28/29 ENERO</t>
  </si>
  <si>
    <t>J.2- 4/5 FEBRERO</t>
  </si>
  <si>
    <t>J.3- 25/26 FEBRERO</t>
  </si>
  <si>
    <t xml:space="preserve">CT LA SALLE  </t>
  </si>
  <si>
    <t>SC</t>
  </si>
  <si>
    <t>J.1- 21/22 ENERO</t>
  </si>
  <si>
    <t>J.2- 18/19 FEBRERO</t>
  </si>
  <si>
    <t>J.3- 11/12 MARZO</t>
  </si>
  <si>
    <t>El primero de grupo será el campeón de la competición.</t>
  </si>
  <si>
    <r>
      <t xml:space="preserve">El equipo local deberá enviar el acta a melanie@ftib.es, como máximo, el </t>
    </r>
    <r>
      <rPr>
        <b/>
        <sz val="9"/>
        <rFont val="DIN Pro Light"/>
        <family val="2"/>
      </rPr>
      <t>MARTES</t>
    </r>
    <r>
      <rPr>
        <sz val="9"/>
        <rFont val="DIN Pro Light"/>
        <family val="2"/>
      </rPr>
      <t xml:space="preserve"> siguiente a la fecha programada para la </t>
    </r>
  </si>
  <si>
    <r>
      <t xml:space="preserve">En caso de no recibirla se dará por perdedor al equipo local. </t>
    </r>
    <r>
      <rPr>
        <b/>
        <sz val="9"/>
        <rFont val="DIN Pro Light"/>
        <family val="2"/>
      </rPr>
      <t>Los resultados se actualizarán tras cada jornada según estas normas.</t>
    </r>
  </si>
  <si>
    <t>RKG</t>
  </si>
  <si>
    <t>INFANTIL FEMENINO</t>
  </si>
  <si>
    <t>SANTA MARIA TC</t>
  </si>
  <si>
    <t>SANTA MARIA TC "A"</t>
  </si>
  <si>
    <t>SANTA MARIA TC "B"</t>
  </si>
  <si>
    <t>RAFA NADAL CLUB "A"</t>
  </si>
  <si>
    <t>CT MURO</t>
  </si>
  <si>
    <t>SUB10 FEMENINO</t>
  </si>
  <si>
    <t>ALEVÍN MASCULINO</t>
  </si>
  <si>
    <t>SPORTING TC "A"</t>
  </si>
  <si>
    <t>NOMADS ES JORDI</t>
  </si>
  <si>
    <t>GLOBAL TC-WC</t>
  </si>
  <si>
    <t>MATCH POINT TC "A"</t>
  </si>
  <si>
    <t>1º GRUPO A</t>
  </si>
  <si>
    <t>1º GRUPO B</t>
  </si>
  <si>
    <t>2º GRUPO B</t>
  </si>
  <si>
    <t>2º GRUPO A</t>
  </si>
  <si>
    <t>AD SAN CAYETANO</t>
  </si>
  <si>
    <t>MALLORCA TC TEULERA</t>
  </si>
  <si>
    <t>ALEVIN FEMENINO</t>
  </si>
  <si>
    <t>El primer equipo de cada grupo disputa la final</t>
  </si>
  <si>
    <t>J.4- 18/19 MARZO</t>
  </si>
  <si>
    <t>J.5- 1/2 ABRIL</t>
  </si>
  <si>
    <t>J.2- 11/12 FEBRERO</t>
  </si>
  <si>
    <t>J.3- 4/5 MARZO</t>
  </si>
  <si>
    <t>J.5- 25/26 MARZO</t>
  </si>
  <si>
    <t>MALLORCA COUNTRY CLUB-WC</t>
  </si>
  <si>
    <t>J.4- 11/12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</si>
</sst>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b/>
      <sz val="11"/>
      <color theme="1"/>
      <name val="DINPro-Bold"/>
      <family val="3"/>
    </font>
    <font>
      <sz val="11"/>
      <color theme="1"/>
      <name val="DINPro-Bold"/>
      <family val="3"/>
    </font>
    <font>
      <sz val="10.5"/>
      <color theme="1"/>
      <name val="DINPro-Bold"/>
      <family val="3"/>
    </font>
    <font>
      <sz val="10"/>
      <name val="DINPro-Bold"/>
      <family val="3"/>
    </font>
    <font>
      <u/>
      <sz val="14"/>
      <color theme="1"/>
      <name val="DINPro-Bold"/>
      <family val="3"/>
    </font>
    <font>
      <b/>
      <sz val="9"/>
      <name val="DINPro-Black"/>
      <family val="3"/>
    </font>
    <font>
      <sz val="11"/>
      <name val="DINPro-Bold"/>
      <family val="3"/>
    </font>
    <font>
      <sz val="11"/>
      <name val="Calibri"/>
      <family val="2"/>
      <scheme val="minor"/>
    </font>
    <font>
      <sz val="11"/>
      <color theme="1"/>
      <name val="DINPro-Light"/>
      <family val="3"/>
    </font>
    <font>
      <sz val="9"/>
      <name val="DIN Pro Regular"/>
      <family val="2"/>
    </font>
    <font>
      <b/>
      <sz val="9"/>
      <name val="DIN Pro Regular"/>
      <family val="2"/>
    </font>
    <font>
      <u/>
      <sz val="9"/>
      <name val="DIN Pro Regular"/>
      <family val="2"/>
    </font>
    <font>
      <sz val="10"/>
      <color theme="1"/>
      <name val="DIN Pro Regular"/>
      <family val="2"/>
    </font>
    <font>
      <sz val="11"/>
      <color theme="1"/>
      <name val="DIN Pro Regular"/>
      <family val="2"/>
    </font>
    <font>
      <sz val="9"/>
      <name val="DIN Pro Medium"/>
      <family val="2"/>
    </font>
    <font>
      <b/>
      <sz val="11"/>
      <color theme="1"/>
      <name val="DIN Pro Bold"/>
      <family val="2"/>
    </font>
    <font>
      <b/>
      <sz val="11"/>
      <color theme="1"/>
      <name val="DIN Pro Regular"/>
      <family val="2"/>
    </font>
    <font>
      <sz val="9"/>
      <color rgb="FFFF0000"/>
      <name val="DIN Pro Medium"/>
      <family val="2"/>
    </font>
    <font>
      <sz val="9"/>
      <color theme="1"/>
      <name val="DIN Pro Medium"/>
      <family val="2"/>
    </font>
    <font>
      <b/>
      <sz val="10"/>
      <color theme="1"/>
      <name val="DIN Pro Bold"/>
      <family val="2"/>
    </font>
    <font>
      <b/>
      <sz val="10"/>
      <name val="DIN Pro Regular"/>
      <family val="2"/>
    </font>
    <font>
      <sz val="9"/>
      <color rgb="FF0070C0"/>
      <name val="DIN Pro Regular"/>
      <family val="2"/>
    </font>
    <font>
      <sz val="10"/>
      <color rgb="FFFF0000"/>
      <name val="DIN Pro Regular"/>
      <family val="2"/>
    </font>
    <font>
      <sz val="8"/>
      <name val="DINPro-Black"/>
    </font>
    <font>
      <sz val="9"/>
      <color theme="0"/>
      <name val="DIN Pro Medium"/>
      <family val="2"/>
    </font>
    <font>
      <b/>
      <sz val="9"/>
      <color theme="0"/>
      <name val="DINPro-Bold"/>
      <family val="3"/>
    </font>
    <font>
      <sz val="9"/>
      <color theme="0"/>
      <name val="DINPro-Bold"/>
      <family val="3"/>
    </font>
    <font>
      <sz val="11"/>
      <color theme="0"/>
      <name val="Calibri"/>
      <family val="2"/>
      <scheme val="minor"/>
    </font>
    <font>
      <sz val="9"/>
      <name val="DIN Pro Light"/>
      <family val="2"/>
    </font>
    <font>
      <b/>
      <sz val="9"/>
      <name val="DIN Pro Light"/>
      <family val="2"/>
    </font>
    <font>
      <sz val="8"/>
      <name val="DINPro-Bold"/>
      <family val="3"/>
    </font>
    <font>
      <sz val="9"/>
      <name val="DIN Pro Black"/>
      <family val="2"/>
    </font>
    <font>
      <sz val="8"/>
      <color rgb="FFFF0000"/>
      <name val="DINPro-Bold"/>
      <family val="3"/>
    </font>
    <font>
      <b/>
      <sz val="8"/>
      <name val="DIN Pro Bold"/>
      <family val="2"/>
    </font>
    <font>
      <b/>
      <sz val="9"/>
      <name val="DIN Pro Black"/>
      <family val="2"/>
    </font>
    <font>
      <sz val="8"/>
      <color theme="0"/>
      <name val="DINPro-Bold"/>
      <family val="3"/>
    </font>
    <font>
      <sz val="11"/>
      <name val="DINPro-Regular"/>
      <family val="3"/>
    </font>
    <font>
      <b/>
      <sz val="9"/>
      <color rgb="FFFF0000"/>
      <name val="DIN Pro Medium"/>
      <family val="2"/>
    </font>
    <font>
      <b/>
      <sz val="10"/>
      <color rgb="FF0070C0"/>
      <name val="DIN Pro Regular"/>
      <family val="2"/>
    </font>
    <font>
      <b/>
      <sz val="9"/>
      <color indexed="81"/>
      <name val="Tahoma"/>
      <charset val="1"/>
    </font>
    <font>
      <sz val="9"/>
      <color rgb="FFFF0000"/>
      <name val="Comic Sans MS"/>
      <family val="4"/>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4" fillId="0" borderId="0"/>
  </cellStyleXfs>
  <cellXfs count="156">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1" applyFont="1" applyFill="1" applyAlignment="1">
      <alignment horizontal="left" vertical="center"/>
    </xf>
    <xf numFmtId="0" fontId="0" fillId="0" borderId="0" xfId="0" applyAlignment="1">
      <alignment vertical="center"/>
    </xf>
    <xf numFmtId="0" fontId="5" fillId="3" borderId="9" xfId="1" applyFont="1" applyFill="1" applyBorder="1" applyAlignment="1">
      <alignment horizontal="left" vertical="center"/>
    </xf>
    <xf numFmtId="0" fontId="0" fillId="2" borderId="0" xfId="0" applyFill="1"/>
    <xf numFmtId="0" fontId="1" fillId="0" borderId="0" xfId="0" applyFont="1" applyAlignment="1">
      <alignment vertical="center"/>
    </xf>
    <xf numFmtId="0" fontId="5" fillId="3" borderId="10" xfId="1" applyFont="1" applyFill="1" applyBorder="1" applyAlignment="1">
      <alignment horizontal="lef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0" xfId="0" applyFill="1" applyAlignment="1">
      <alignment vertical="center"/>
    </xf>
    <xf numFmtId="0" fontId="6" fillId="2" borderId="0" xfId="0" applyFont="1" applyFill="1"/>
    <xf numFmtId="0" fontId="7" fillId="2" borderId="0" xfId="0" applyFont="1" applyFill="1"/>
    <xf numFmtId="0" fontId="9" fillId="2" borderId="0" xfId="0" applyFont="1" applyFill="1" applyAlignment="1">
      <alignment vertical="center"/>
    </xf>
    <xf numFmtId="0" fontId="6" fillId="2" borderId="0" xfId="0" applyFont="1" applyFill="1" applyAlignment="1">
      <alignment horizontal="center" vertical="center"/>
    </xf>
    <xf numFmtId="0" fontId="8" fillId="2" borderId="0" xfId="0" applyFont="1" applyFill="1" applyAlignment="1">
      <alignment vertical="center"/>
    </xf>
    <xf numFmtId="0" fontId="11" fillId="3" borderId="14"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6" fillId="3" borderId="0" xfId="0" applyFont="1" applyFill="1" applyAlignment="1">
      <alignment horizontal="center" vertical="center"/>
    </xf>
    <xf numFmtId="0" fontId="1" fillId="2" borderId="0" xfId="1" applyFont="1" applyFill="1" applyAlignment="1">
      <alignment vertical="center"/>
    </xf>
    <xf numFmtId="0" fontId="10" fillId="2" borderId="0" xfId="0" applyFont="1" applyFill="1"/>
    <xf numFmtId="0" fontId="12" fillId="2" borderId="0" xfId="0" applyFont="1" applyFill="1"/>
    <xf numFmtId="0" fontId="0" fillId="2" borderId="0" xfId="0" applyFill="1" applyAlignment="1">
      <alignment horizontal="left" vertical="center"/>
    </xf>
    <xf numFmtId="0" fontId="14" fillId="2" borderId="0" xfId="0" applyFont="1" applyFill="1" applyAlignment="1">
      <alignment vertical="center"/>
    </xf>
    <xf numFmtId="0" fontId="0" fillId="2" borderId="0" xfId="0" applyFill="1" applyAlignment="1">
      <alignment horizontal="center" vertical="center"/>
    </xf>
    <xf numFmtId="0" fontId="8" fillId="2" borderId="0" xfId="0" applyFont="1" applyFill="1" applyAlignment="1">
      <alignment horizontal="left" vertical="center"/>
    </xf>
    <xf numFmtId="0" fontId="18" fillId="2" borderId="21" xfId="0" applyFont="1" applyFill="1" applyBorder="1"/>
    <xf numFmtId="0" fontId="18" fillId="2" borderId="10" xfId="0" applyFont="1" applyFill="1" applyBorder="1"/>
    <xf numFmtId="0" fontId="18" fillId="2" borderId="24" xfId="0" applyFont="1" applyFill="1" applyBorder="1"/>
    <xf numFmtId="0" fontId="18" fillId="2" borderId="0" xfId="0" applyFont="1" applyFill="1"/>
    <xf numFmtId="0" fontId="19" fillId="2" borderId="0" xfId="0" applyFont="1" applyFill="1"/>
    <xf numFmtId="0" fontId="20" fillId="3" borderId="5" xfId="0" applyFont="1" applyFill="1" applyBorder="1" applyAlignment="1">
      <alignment vertical="center"/>
    </xf>
    <xf numFmtId="0" fontId="20" fillId="3" borderId="7" xfId="0" applyFont="1" applyFill="1" applyBorder="1" applyAlignment="1">
      <alignment vertical="center"/>
    </xf>
    <xf numFmtId="0" fontId="20" fillId="0" borderId="7" xfId="1" applyFont="1" applyBorder="1" applyAlignment="1">
      <alignment horizontal="center" vertical="center"/>
    </xf>
    <xf numFmtId="0" fontId="20" fillId="0" borderId="11" xfId="1" applyFont="1" applyBorder="1" applyAlignment="1">
      <alignment vertical="center"/>
    </xf>
    <xf numFmtId="0" fontId="20" fillId="2" borderId="7" xfId="1" applyFont="1" applyFill="1" applyBorder="1" applyAlignment="1">
      <alignment vertical="center"/>
    </xf>
    <xf numFmtId="0" fontId="23" fillId="0" borderId="7" xfId="1" applyFont="1" applyBorder="1" applyAlignment="1">
      <alignment vertical="center"/>
    </xf>
    <xf numFmtId="0" fontId="24" fillId="2" borderId="0" xfId="0" applyFont="1" applyFill="1" applyAlignment="1">
      <alignment vertical="center"/>
    </xf>
    <xf numFmtId="0" fontId="20" fillId="0" borderId="7" xfId="1" applyFont="1" applyBorder="1" applyAlignment="1">
      <alignment vertical="center"/>
    </xf>
    <xf numFmtId="0" fontId="20" fillId="2" borderId="7" xfId="1" applyFont="1" applyFill="1" applyBorder="1" applyAlignment="1">
      <alignment horizontal="center" vertical="center"/>
    </xf>
    <xf numFmtId="0" fontId="20" fillId="0" borderId="12" xfId="1" applyFont="1" applyBorder="1" applyAlignment="1">
      <alignment vertical="center"/>
    </xf>
    <xf numFmtId="0" fontId="23" fillId="2" borderId="11" xfId="1" applyFont="1" applyFill="1" applyBorder="1" applyAlignment="1">
      <alignment vertical="center"/>
    </xf>
    <xf numFmtId="0" fontId="20" fillId="2" borderId="12" xfId="1" applyFont="1" applyFill="1" applyBorder="1" applyAlignment="1">
      <alignment vertical="center"/>
    </xf>
    <xf numFmtId="0" fontId="21" fillId="3" borderId="0" xfId="0" applyFont="1" applyFill="1" applyAlignment="1">
      <alignment horizontal="center" vertical="center"/>
    </xf>
    <xf numFmtId="0" fontId="25" fillId="3" borderId="0" xfId="0" applyFont="1" applyFill="1" applyAlignment="1">
      <alignment horizontal="center" vertical="center"/>
    </xf>
    <xf numFmtId="0" fontId="20" fillId="3" borderId="18" xfId="0" applyFont="1" applyFill="1" applyBorder="1" applyAlignment="1">
      <alignment vertical="center"/>
    </xf>
    <xf numFmtId="0" fontId="20" fillId="2" borderId="11" xfId="1" applyFont="1" applyFill="1" applyBorder="1" applyAlignment="1">
      <alignment vertical="center"/>
    </xf>
    <xf numFmtId="0" fontId="29" fillId="2" borderId="1" xfId="0" applyFont="1" applyFill="1" applyBorder="1" applyAlignment="1">
      <alignment horizontal="center" vertical="center" wrapText="1"/>
    </xf>
    <xf numFmtId="0" fontId="20" fillId="3" borderId="5"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8"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30" fillId="2" borderId="0" xfId="0" applyFont="1" applyFill="1" applyAlignment="1">
      <alignment horizontal="center" vertical="center"/>
    </xf>
    <xf numFmtId="0" fontId="15" fillId="3" borderId="0" xfId="0" applyFont="1" applyFill="1" applyAlignment="1">
      <alignment horizontal="left" vertical="center"/>
    </xf>
    <xf numFmtId="0" fontId="12" fillId="3" borderId="0" xfId="0" applyFont="1" applyFill="1" applyAlignment="1">
      <alignment vertical="center"/>
    </xf>
    <xf numFmtId="0" fontId="13" fillId="3" borderId="0" xfId="0" applyFont="1" applyFill="1" applyAlignment="1">
      <alignment vertical="center"/>
    </xf>
    <xf numFmtId="0" fontId="0" fillId="3" borderId="0" xfId="0" applyFill="1" applyAlignment="1">
      <alignment vertical="center"/>
    </xf>
    <xf numFmtId="0" fontId="28" fillId="2" borderId="0" xfId="0" applyFont="1" applyFill="1"/>
    <xf numFmtId="0" fontId="25" fillId="2" borderId="0" xfId="0" applyFont="1" applyFill="1" applyAlignment="1">
      <alignment horizontal="center" vertical="center"/>
    </xf>
    <xf numFmtId="0" fontId="31" fillId="2" borderId="0" xfId="0" applyFont="1" applyFill="1" applyAlignment="1">
      <alignment horizontal="center" vertical="center"/>
    </xf>
    <xf numFmtId="0" fontId="30" fillId="2" borderId="0" xfId="0" applyFont="1" applyFill="1" applyAlignment="1">
      <alignment vertical="center"/>
    </xf>
    <xf numFmtId="0" fontId="32" fillId="2" borderId="0" xfId="0" applyFont="1" applyFill="1" applyAlignment="1">
      <alignment horizontal="center" vertical="center"/>
    </xf>
    <xf numFmtId="0" fontId="23" fillId="0" borderId="11" xfId="1" applyFont="1" applyBorder="1" applyAlignment="1">
      <alignment vertical="center"/>
    </xf>
    <xf numFmtId="0" fontId="1" fillId="0" borderId="0" xfId="1" applyFont="1" applyAlignment="1">
      <alignment vertical="center"/>
    </xf>
    <xf numFmtId="0" fontId="33" fillId="0" borderId="0" xfId="0" applyFont="1"/>
    <xf numFmtId="0" fontId="18" fillId="2" borderId="23" xfId="0" applyFont="1" applyFill="1" applyBorder="1"/>
    <xf numFmtId="0" fontId="20" fillId="3" borderId="7" xfId="1" applyFont="1" applyFill="1" applyBorder="1" applyAlignment="1">
      <alignment horizontal="center" vertical="center"/>
    </xf>
    <xf numFmtId="0" fontId="18" fillId="2" borderId="25" xfId="0" applyFont="1" applyFill="1" applyBorder="1"/>
    <xf numFmtId="0" fontId="19" fillId="2" borderId="21" xfId="0" applyFont="1" applyFill="1" applyBorder="1"/>
    <xf numFmtId="0" fontId="0" fillId="2" borderId="21" xfId="0" applyFill="1" applyBorder="1"/>
    <xf numFmtId="0" fontId="20" fillId="2" borderId="0" xfId="0" applyFont="1" applyFill="1" applyAlignment="1">
      <alignment vertical="center"/>
    </xf>
    <xf numFmtId="0" fontId="13" fillId="2" borderId="0" xfId="0" applyFont="1" applyFill="1" applyAlignment="1">
      <alignment vertical="center"/>
    </xf>
    <xf numFmtId="0" fontId="34" fillId="2" borderId="0" xfId="0" applyFont="1" applyFill="1" applyAlignment="1">
      <alignment horizontal="left" vertical="center"/>
    </xf>
    <xf numFmtId="0" fontId="12" fillId="2" borderId="0" xfId="0" applyFont="1" applyFill="1" applyAlignment="1">
      <alignment vertical="center"/>
    </xf>
    <xf numFmtId="0" fontId="36" fillId="0" borderId="0" xfId="1" applyFont="1" applyAlignment="1">
      <alignment vertical="center"/>
    </xf>
    <xf numFmtId="0" fontId="36" fillId="2" borderId="0" xfId="1" applyFont="1" applyFill="1" applyAlignment="1">
      <alignment vertical="center"/>
    </xf>
    <xf numFmtId="0" fontId="1" fillId="2" borderId="0" xfId="1" applyFont="1" applyFill="1" applyAlignment="1">
      <alignment horizontal="center" vertical="center"/>
    </xf>
    <xf numFmtId="0" fontId="3" fillId="2" borderId="0" xfId="0" applyFont="1" applyFill="1" applyAlignment="1">
      <alignment horizontal="center" vertical="center"/>
    </xf>
    <xf numFmtId="0" fontId="36" fillId="2" borderId="0" xfId="0" applyFont="1" applyFill="1" applyAlignment="1">
      <alignment vertical="center"/>
    </xf>
    <xf numFmtId="0" fontId="2" fillId="2" borderId="0" xfId="0" applyFont="1" applyFill="1" applyAlignment="1">
      <alignment horizontal="center" vertical="center"/>
    </xf>
    <xf numFmtId="0" fontId="1" fillId="2" borderId="0" xfId="0" applyFont="1" applyFill="1" applyAlignment="1">
      <alignment vertical="center"/>
    </xf>
    <xf numFmtId="0" fontId="5" fillId="2" borderId="29" xfId="0" applyFont="1" applyFill="1" applyBorder="1" applyAlignment="1">
      <alignment horizontal="center" vertical="center"/>
    </xf>
    <xf numFmtId="0" fontId="2" fillId="2" borderId="33" xfId="0" applyFont="1" applyFill="1" applyBorder="1" applyAlignment="1">
      <alignment horizontal="center" vertical="center"/>
    </xf>
    <xf numFmtId="0" fontId="36" fillId="0" borderId="11" xfId="1" applyFont="1" applyBorder="1" applyAlignment="1">
      <alignment vertical="center"/>
    </xf>
    <xf numFmtId="0" fontId="36" fillId="2" borderId="7" xfId="1" applyFont="1" applyFill="1" applyBorder="1" applyAlignment="1">
      <alignment vertical="center"/>
    </xf>
    <xf numFmtId="0" fontId="38" fillId="2" borderId="7" xfId="1" applyFont="1" applyFill="1" applyBorder="1" applyAlignment="1">
      <alignment horizontal="left" vertical="center"/>
    </xf>
    <xf numFmtId="0" fontId="1" fillId="2" borderId="7" xfId="1" applyFont="1" applyFill="1" applyBorder="1" applyAlignment="1">
      <alignment horizontal="center" vertical="center"/>
    </xf>
    <xf numFmtId="0" fontId="36" fillId="0" borderId="7" xfId="1" applyFont="1" applyBorder="1" applyAlignment="1">
      <alignment vertical="center"/>
    </xf>
    <xf numFmtId="0" fontId="1" fillId="0" borderId="7" xfId="1" applyFont="1" applyBorder="1" applyAlignment="1">
      <alignment horizontal="center" vertical="center"/>
    </xf>
    <xf numFmtId="0" fontId="2" fillId="2" borderId="34" xfId="0" applyFont="1" applyFill="1" applyBorder="1" applyAlignment="1">
      <alignment horizontal="center" vertical="center"/>
    </xf>
    <xf numFmtId="0" fontId="38" fillId="2" borderId="11" xfId="1" applyFont="1" applyFill="1" applyBorder="1" applyAlignment="1">
      <alignment horizontal="right" vertical="center"/>
    </xf>
    <xf numFmtId="0" fontId="36" fillId="2" borderId="11" xfId="1" applyFont="1" applyFill="1" applyBorder="1" applyAlignment="1">
      <alignment vertical="center"/>
    </xf>
    <xf numFmtId="0" fontId="36" fillId="0" borderId="12" xfId="1" applyFont="1" applyBorder="1" applyAlignment="1">
      <alignment vertical="center"/>
    </xf>
    <xf numFmtId="0" fontId="41" fillId="2" borderId="0" xfId="0" applyFont="1" applyFill="1" applyAlignment="1">
      <alignment horizontal="left" vertical="center"/>
    </xf>
    <xf numFmtId="0" fontId="38" fillId="2" borderId="0" xfId="0" applyFont="1" applyFill="1" applyAlignment="1">
      <alignment horizontal="left" vertical="center"/>
    </xf>
    <xf numFmtId="0" fontId="38" fillId="2" borderId="11" xfId="1" applyFont="1" applyFill="1" applyBorder="1" applyAlignment="1">
      <alignment horizontal="left" vertical="center"/>
    </xf>
    <xf numFmtId="0" fontId="42" fillId="2" borderId="0" xfId="0" applyFont="1" applyFill="1"/>
    <xf numFmtId="0" fontId="36" fillId="2" borderId="0" xfId="1" applyFont="1" applyFill="1" applyAlignment="1">
      <alignment horizontal="left" vertical="center"/>
    </xf>
    <xf numFmtId="0" fontId="36" fillId="3" borderId="33" xfId="0" applyFont="1" applyFill="1" applyBorder="1" applyAlignment="1">
      <alignment vertical="center"/>
    </xf>
    <xf numFmtId="0" fontId="37" fillId="3" borderId="33" xfId="0" applyFont="1" applyFill="1" applyBorder="1" applyAlignment="1">
      <alignment horizontal="center" vertical="center"/>
    </xf>
    <xf numFmtId="0" fontId="36" fillId="3" borderId="7" xfId="0" applyFont="1" applyFill="1" applyBorder="1" applyAlignment="1">
      <alignment vertical="center"/>
    </xf>
    <xf numFmtId="0" fontId="37" fillId="3" borderId="7" xfId="0" applyFont="1" applyFill="1" applyBorder="1" applyAlignment="1">
      <alignment horizontal="center" vertical="center"/>
    </xf>
    <xf numFmtId="0" fontId="3" fillId="3" borderId="35" xfId="0" applyFont="1" applyFill="1" applyBorder="1" applyAlignment="1">
      <alignment horizontal="center" vertical="center"/>
    </xf>
    <xf numFmtId="0" fontId="39" fillId="3" borderId="18" xfId="0" applyFont="1" applyFill="1" applyBorder="1" applyAlignment="1">
      <alignment vertical="center"/>
    </xf>
    <xf numFmtId="0" fontId="40" fillId="3" borderId="18"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3" borderId="7" xfId="1" applyFont="1" applyFill="1" applyBorder="1" applyAlignment="1">
      <alignment horizontal="center" vertical="center"/>
    </xf>
    <xf numFmtId="0" fontId="36" fillId="3" borderId="5" xfId="0" applyFont="1" applyFill="1" applyBorder="1" applyAlignment="1">
      <alignment vertical="center"/>
    </xf>
    <xf numFmtId="0" fontId="37" fillId="3" borderId="5" xfId="0" applyFont="1" applyFill="1" applyBorder="1" applyAlignment="1">
      <alignment horizontal="center" vertical="center"/>
    </xf>
    <xf numFmtId="0" fontId="36" fillId="3" borderId="18" xfId="0" applyFont="1" applyFill="1" applyBorder="1" applyAlignment="1">
      <alignment vertical="center"/>
    </xf>
    <xf numFmtId="0" fontId="37" fillId="3" borderId="18" xfId="0" applyFont="1" applyFill="1" applyBorder="1" applyAlignment="1">
      <alignment horizontal="center" vertical="center"/>
    </xf>
    <xf numFmtId="0" fontId="43" fillId="0" borderId="11" xfId="1" applyFont="1" applyBorder="1" applyAlignment="1">
      <alignment vertical="center"/>
    </xf>
    <xf numFmtId="0" fontId="43" fillId="0" borderId="7" xfId="1" applyFont="1" applyBorder="1" applyAlignment="1">
      <alignment vertical="center"/>
    </xf>
    <xf numFmtId="0" fontId="43" fillId="2" borderId="11" xfId="1" applyFont="1" applyFill="1" applyBorder="1" applyAlignment="1">
      <alignment vertical="center"/>
    </xf>
    <xf numFmtId="0" fontId="20" fillId="2" borderId="0" xfId="0" applyFont="1" applyFill="1" applyAlignment="1">
      <alignment horizontal="center" vertical="center"/>
    </xf>
    <xf numFmtId="0" fontId="44" fillId="2" borderId="24" xfId="0" applyFont="1" applyFill="1" applyBorder="1"/>
    <xf numFmtId="0" fontId="44" fillId="2" borderId="21" xfId="0" applyFont="1" applyFill="1" applyBorder="1"/>
    <xf numFmtId="0" fontId="26" fillId="3" borderId="0" xfId="0" applyFont="1" applyFill="1" applyAlignment="1">
      <alignment horizontal="center" vertical="center" wrapText="1"/>
    </xf>
    <xf numFmtId="49" fontId="28" fillId="2" borderId="9" xfId="0" applyNumberFormat="1" applyFont="1" applyFill="1" applyBorder="1" applyAlignment="1">
      <alignment horizontal="center"/>
    </xf>
    <xf numFmtId="49" fontId="0" fillId="0" borderId="22" xfId="0" applyNumberFormat="1" applyBorder="1"/>
    <xf numFmtId="0" fontId="8" fillId="2" borderId="0" xfId="0" applyFont="1" applyFill="1" applyAlignment="1">
      <alignment horizontal="left" vertical="center"/>
    </xf>
    <xf numFmtId="0" fontId="18" fillId="2" borderId="25" xfId="0" applyFont="1" applyFill="1" applyBorder="1" applyAlignment="1">
      <alignment horizontal="center"/>
    </xf>
    <xf numFmtId="0" fontId="18" fillId="2" borderId="21" xfId="0" applyFont="1" applyFill="1" applyBorder="1" applyAlignment="1">
      <alignment horizontal="center"/>
    </xf>
    <xf numFmtId="49" fontId="18" fillId="0" borderId="22" xfId="0" applyNumberFormat="1" applyFont="1" applyBorder="1"/>
    <xf numFmtId="49" fontId="18" fillId="0" borderId="10" xfId="0" applyNumberFormat="1" applyFont="1" applyBorder="1"/>
    <xf numFmtId="0" fontId="28" fillId="2" borderId="28" xfId="0" applyFont="1" applyFill="1" applyBorder="1" applyAlignment="1">
      <alignment horizontal="center"/>
    </xf>
    <xf numFmtId="0" fontId="28" fillId="2" borderId="0" xfId="0" applyFont="1" applyFill="1" applyAlignment="1">
      <alignment horizontal="center"/>
    </xf>
    <xf numFmtId="0" fontId="18" fillId="0" borderId="21" xfId="0" applyFont="1" applyBorder="1"/>
    <xf numFmtId="0" fontId="18" fillId="0" borderId="24" xfId="0" applyFont="1" applyBorder="1"/>
    <xf numFmtId="0" fontId="16" fillId="3" borderId="0" xfId="0" applyFont="1" applyFill="1" applyAlignment="1">
      <alignment horizontal="left" vertical="top" wrapText="1"/>
    </xf>
    <xf numFmtId="0" fontId="22" fillId="2" borderId="0" xfId="0" applyFont="1" applyFill="1" applyAlignment="1">
      <alignment horizontal="left" vertical="center"/>
    </xf>
    <xf numFmtId="0" fontId="28" fillId="2" borderId="9" xfId="0" applyFont="1" applyFill="1" applyBorder="1" applyAlignment="1">
      <alignment horizontal="center"/>
    </xf>
    <xf numFmtId="0" fontId="28" fillId="2" borderId="22" xfId="0" applyFont="1" applyFill="1" applyBorder="1" applyAlignment="1">
      <alignment horizontal="center"/>
    </xf>
    <xf numFmtId="0" fontId="23" fillId="3" borderId="7" xfId="1" applyFont="1" applyFill="1" applyBorder="1" applyAlignment="1">
      <alignment horizontal="center" vertical="center"/>
    </xf>
    <xf numFmtId="0" fontId="46" fillId="0" borderId="7" xfId="1" applyFont="1" applyBorder="1" applyAlignment="1">
      <alignment horizontal="center" vertical="center"/>
    </xf>
    <xf numFmtId="0" fontId="43" fillId="2" borderId="11" xfId="1" applyFont="1" applyFill="1" applyBorder="1" applyAlignment="1">
      <alignment horizontal="right" vertical="center"/>
    </xf>
    <xf numFmtId="0" fontId="43" fillId="2" borderId="7" xfId="1" applyFont="1" applyFill="1" applyBorder="1" applyAlignment="1">
      <alignment horizontal="left" vertical="center"/>
    </xf>
    <xf numFmtId="0" fontId="43" fillId="2" borderId="11" xfId="1" applyFont="1" applyFill="1" applyBorder="1" applyAlignment="1">
      <alignment horizontal="left" vertical="center"/>
    </xf>
    <xf numFmtId="0" fontId="43" fillId="0" borderId="7" xfId="1"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1419225</xdr:colOff>
      <xdr:row>0</xdr:row>
      <xdr:rowOff>188768</xdr:rowOff>
    </xdr:from>
    <xdr:to>
      <xdr:col>16</xdr:col>
      <xdr:colOff>28575</xdr:colOff>
      <xdr:row>4</xdr:row>
      <xdr:rowOff>142876</xdr:rowOff>
    </xdr:to>
    <xdr:pic>
      <xdr:nvPicPr>
        <xdr:cNvPr id="2" name="0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5591175" y="188768"/>
          <a:ext cx="2514600" cy="573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723901</xdr:colOff>
      <xdr:row>0</xdr:row>
      <xdr:rowOff>150666</xdr:rowOff>
    </xdr:from>
    <xdr:to>
      <xdr:col>17</xdr:col>
      <xdr:colOff>1181101</xdr:colOff>
      <xdr:row>4</xdr:row>
      <xdr:rowOff>161925</xdr:rowOff>
    </xdr:to>
    <xdr:pic>
      <xdr:nvPicPr>
        <xdr:cNvPr id="2" name="0 Imagen">
          <a:extLst>
            <a:ext uri="{FF2B5EF4-FFF2-40B4-BE49-F238E27FC236}">
              <a16:creationId xmlns:a16="http://schemas.microsoft.com/office/drawing/2014/main" id="{783E8419-0861-4641-9230-03B27B946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591176" y="150666"/>
          <a:ext cx="4362450" cy="7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244187</xdr:colOff>
      <xdr:row>18</xdr:row>
      <xdr:rowOff>168851</xdr:rowOff>
    </xdr:from>
    <xdr:to>
      <xdr:col>5</xdr:col>
      <xdr:colOff>173182</xdr:colOff>
      <xdr:row>23</xdr:row>
      <xdr:rowOff>23739</xdr:rowOff>
    </xdr:to>
    <xdr:pic>
      <xdr:nvPicPr>
        <xdr:cNvPr id="3" name="0 Imagen">
          <a:extLst>
            <a:ext uri="{FF2B5EF4-FFF2-40B4-BE49-F238E27FC236}">
              <a16:creationId xmlns:a16="http://schemas.microsoft.com/office/drawing/2014/main" id="{0C8ABC8A-115D-4901-A301-594FB9B406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750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598345</xdr:colOff>
      <xdr:row>1</xdr:row>
      <xdr:rowOff>26841</xdr:rowOff>
    </xdr:from>
    <xdr:to>
      <xdr:col>19</xdr:col>
      <xdr:colOff>1259799</xdr:colOff>
      <xdr:row>5</xdr:row>
      <xdr:rowOff>95452</xdr:rowOff>
    </xdr:to>
    <xdr:pic>
      <xdr:nvPicPr>
        <xdr:cNvPr id="2" name="0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27720" y="255441"/>
          <a:ext cx="5100104" cy="830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244187</xdr:colOff>
      <xdr:row>18</xdr:row>
      <xdr:rowOff>168851</xdr:rowOff>
    </xdr:from>
    <xdr:to>
      <xdr:col>3</xdr:col>
      <xdr:colOff>154132</xdr:colOff>
      <xdr:row>22</xdr:row>
      <xdr:rowOff>157089</xdr:rowOff>
    </xdr:to>
    <xdr:pic>
      <xdr:nvPicPr>
        <xdr:cNvPr id="2" name="0 Imagen">
          <a:extLst>
            <a:ext uri="{FF2B5EF4-FFF2-40B4-BE49-F238E27FC236}">
              <a16:creationId xmlns:a16="http://schemas.microsoft.com/office/drawing/2014/main" id="{8475F1E1-FF63-4635-A58A-D2069AF099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750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1152525</xdr:colOff>
      <xdr:row>0</xdr:row>
      <xdr:rowOff>123825</xdr:rowOff>
    </xdr:from>
    <xdr:to>
      <xdr:col>16</xdr:col>
      <xdr:colOff>1148195</xdr:colOff>
      <xdr:row>3</xdr:row>
      <xdr:rowOff>131113</xdr:rowOff>
    </xdr:to>
    <xdr:pic>
      <xdr:nvPicPr>
        <xdr:cNvPr id="3" name="0 Imagen">
          <a:extLst>
            <a:ext uri="{FF2B5EF4-FFF2-40B4-BE49-F238E27FC236}">
              <a16:creationId xmlns:a16="http://schemas.microsoft.com/office/drawing/2014/main" id="{4BA8D6FC-A519-4294-BA38-3DD8E14505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45946"/>
        <a:stretch>
          <a:fillRect/>
        </a:stretch>
      </xdr:blipFill>
      <xdr:spPr bwMode="auto">
        <a:xfrm>
          <a:off x="7343775" y="123825"/>
          <a:ext cx="2195945" cy="578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598345</xdr:colOff>
      <xdr:row>1</xdr:row>
      <xdr:rowOff>26841</xdr:rowOff>
    </xdr:from>
    <xdr:to>
      <xdr:col>19</xdr:col>
      <xdr:colOff>1259799</xdr:colOff>
      <xdr:row>5</xdr:row>
      <xdr:rowOff>28777</xdr:rowOff>
    </xdr:to>
    <xdr:pic>
      <xdr:nvPicPr>
        <xdr:cNvPr id="2" name="0 Imagen">
          <a:extLst>
            <a:ext uri="{FF2B5EF4-FFF2-40B4-BE49-F238E27FC236}">
              <a16:creationId xmlns:a16="http://schemas.microsoft.com/office/drawing/2014/main" id="{6AD5C833-7DDD-4070-A358-5CF08F9078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589570" y="255441"/>
          <a:ext cx="5100104" cy="763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244187</xdr:colOff>
      <xdr:row>18</xdr:row>
      <xdr:rowOff>168851</xdr:rowOff>
    </xdr:from>
    <xdr:to>
      <xdr:col>3</xdr:col>
      <xdr:colOff>220807</xdr:colOff>
      <xdr:row>22</xdr:row>
      <xdr:rowOff>80889</xdr:rowOff>
    </xdr:to>
    <xdr:pic>
      <xdr:nvPicPr>
        <xdr:cNvPr id="2" name="0 Imagen">
          <a:extLst>
            <a:ext uri="{FF2B5EF4-FFF2-40B4-BE49-F238E27FC236}">
              <a16:creationId xmlns:a16="http://schemas.microsoft.com/office/drawing/2014/main" id="{C8930E0A-281D-425C-A6FC-59B846937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1152525</xdr:colOff>
      <xdr:row>0</xdr:row>
      <xdr:rowOff>123825</xdr:rowOff>
    </xdr:from>
    <xdr:to>
      <xdr:col>16</xdr:col>
      <xdr:colOff>1148195</xdr:colOff>
      <xdr:row>4</xdr:row>
      <xdr:rowOff>35863</xdr:rowOff>
    </xdr:to>
    <xdr:pic>
      <xdr:nvPicPr>
        <xdr:cNvPr id="3" name="0 Imagen">
          <a:extLst>
            <a:ext uri="{FF2B5EF4-FFF2-40B4-BE49-F238E27FC236}">
              <a16:creationId xmlns:a16="http://schemas.microsoft.com/office/drawing/2014/main" id="{EC33D0B3-1BB8-4597-98A5-DA4F45997D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45946"/>
        <a:stretch>
          <a:fillRect/>
        </a:stretch>
      </xdr:blipFill>
      <xdr:spPr bwMode="auto">
        <a:xfrm>
          <a:off x="7343775" y="123825"/>
          <a:ext cx="2195945" cy="674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817420</xdr:colOff>
      <xdr:row>1</xdr:row>
      <xdr:rowOff>7791</xdr:rowOff>
    </xdr:from>
    <xdr:to>
      <xdr:col>17</xdr:col>
      <xdr:colOff>895350</xdr:colOff>
      <xdr:row>5</xdr:row>
      <xdr:rowOff>76402</xdr:rowOff>
    </xdr:to>
    <xdr:pic>
      <xdr:nvPicPr>
        <xdr:cNvPr id="2" name="0 Image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21900"/>
        <a:stretch>
          <a:fillRect/>
        </a:stretch>
      </xdr:blipFill>
      <xdr:spPr bwMode="auto">
        <a:xfrm>
          <a:off x="5808520" y="236391"/>
          <a:ext cx="3983180" cy="640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598345</xdr:colOff>
      <xdr:row>1</xdr:row>
      <xdr:rowOff>26841</xdr:rowOff>
    </xdr:from>
    <xdr:to>
      <xdr:col>19</xdr:col>
      <xdr:colOff>1259799</xdr:colOff>
      <xdr:row>6</xdr:row>
      <xdr:rowOff>47827</xdr:rowOff>
    </xdr:to>
    <xdr:pic>
      <xdr:nvPicPr>
        <xdr:cNvPr id="3" name="0 Imagen">
          <a:extLst>
            <a:ext uri="{FF2B5EF4-FFF2-40B4-BE49-F238E27FC236}">
              <a16:creationId xmlns:a16="http://schemas.microsoft.com/office/drawing/2014/main" id="{872FEFDC-A215-4E60-87C0-14075DCC48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589570" y="255441"/>
          <a:ext cx="5100104" cy="763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817420</xdr:colOff>
      <xdr:row>0</xdr:row>
      <xdr:rowOff>141141</xdr:rowOff>
    </xdr:from>
    <xdr:to>
      <xdr:col>16</xdr:col>
      <xdr:colOff>784516</xdr:colOff>
      <xdr:row>4</xdr:row>
      <xdr:rowOff>106505</xdr:rowOff>
    </xdr:to>
    <xdr:pic>
      <xdr:nvPicPr>
        <xdr:cNvPr id="2" name="0 Imagen">
          <a:extLst>
            <a:ext uri="{FF2B5EF4-FFF2-40B4-BE49-F238E27FC236}">
              <a16:creationId xmlns:a16="http://schemas.microsoft.com/office/drawing/2014/main" id="{92B81FBB-A4C5-405C-BB7B-A14A9381EB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5227495" y="141141"/>
          <a:ext cx="3872346" cy="727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244187</xdr:colOff>
      <xdr:row>18</xdr:row>
      <xdr:rowOff>168851</xdr:rowOff>
    </xdr:from>
    <xdr:to>
      <xdr:col>3</xdr:col>
      <xdr:colOff>220807</xdr:colOff>
      <xdr:row>23</xdr:row>
      <xdr:rowOff>118989</xdr:rowOff>
    </xdr:to>
    <xdr:pic>
      <xdr:nvPicPr>
        <xdr:cNvPr id="2" name="0 Imagen">
          <a:extLst>
            <a:ext uri="{FF2B5EF4-FFF2-40B4-BE49-F238E27FC236}">
              <a16:creationId xmlns:a16="http://schemas.microsoft.com/office/drawing/2014/main" id="{E01F0BBD-5959-4E96-B808-DE60542342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946"/>
        <a:stretch>
          <a:fillRect/>
        </a:stretch>
      </xdr:blipFill>
      <xdr:spPr bwMode="auto">
        <a:xfrm>
          <a:off x="491837" y="3435926"/>
          <a:ext cx="2224520" cy="902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8"/>
  <sheetViews>
    <sheetView tabSelected="1" workbookViewId="0">
      <selection activeCell="T15" sqref="T15:U15"/>
    </sheetView>
  </sheetViews>
  <sheetFormatPr baseColWidth="10" defaultRowHeight="15"/>
  <cols>
    <col min="1" max="1" width="3.7109375" customWidth="1"/>
    <col min="2" max="2" width="22.7109375" customWidth="1"/>
    <col min="3" max="3" width="6.5703125" customWidth="1"/>
    <col min="4" max="4" width="3.85546875" customWidth="1"/>
    <col min="5" max="5" width="4" customWidth="1"/>
    <col min="6" max="6" width="3.5703125" customWidth="1"/>
    <col min="7" max="7" width="4.85546875" customWidth="1"/>
    <col min="8" max="8" width="4.42578125" customWidth="1"/>
    <col min="9" max="9" width="5.140625" customWidth="1"/>
    <col min="10" max="10" width="5.7109375" customWidth="1"/>
    <col min="11" max="11" width="22.85546875" customWidth="1"/>
    <col min="12" max="12" width="3" customWidth="1"/>
    <col min="13" max="13" width="22.5703125" customWidth="1"/>
    <col min="14" max="14" width="3.5703125" customWidth="1"/>
    <col min="15" max="15" width="3.7109375" customWidth="1"/>
    <col min="16" max="16" width="2.85546875" customWidth="1"/>
    <col min="17" max="17" width="22.140625" customWidth="1"/>
    <col min="18" max="18" width="2.7109375" customWidth="1"/>
    <col min="19" max="19" width="20.85546875" customWidth="1"/>
    <col min="20" max="20" width="3.42578125" customWidth="1"/>
    <col min="21" max="21" width="3.5703125" customWidth="1"/>
  </cols>
  <sheetData>
    <row r="1" spans="1:22" ht="18">
      <c r="A1" s="8"/>
      <c r="B1" s="33" t="s">
        <v>43</v>
      </c>
      <c r="C1" s="33"/>
      <c r="D1" s="8"/>
      <c r="E1" s="8"/>
      <c r="F1" s="8"/>
      <c r="G1" s="8"/>
      <c r="H1" s="8"/>
      <c r="I1" s="8"/>
      <c r="J1" s="8"/>
      <c r="K1" s="8"/>
      <c r="L1" s="8"/>
      <c r="M1" s="8"/>
      <c r="N1" s="8"/>
      <c r="O1" s="8"/>
      <c r="P1" s="8"/>
      <c r="Q1" s="8"/>
      <c r="R1" s="8"/>
      <c r="S1" s="8"/>
      <c r="T1" s="8"/>
      <c r="U1" s="8"/>
      <c r="V1" s="8"/>
    </row>
    <row r="2" spans="1:22" ht="8.25" customHeight="1">
      <c r="A2" s="8"/>
      <c r="B2" s="8"/>
      <c r="C2" s="8"/>
      <c r="D2" s="8"/>
      <c r="E2" s="8"/>
      <c r="F2" s="8"/>
      <c r="G2" s="8"/>
      <c r="H2" s="8"/>
      <c r="I2" s="8"/>
      <c r="J2" s="8"/>
      <c r="K2" s="8"/>
      <c r="L2" s="8"/>
      <c r="M2" s="8"/>
      <c r="N2" s="8"/>
      <c r="O2" s="8"/>
      <c r="P2" s="8"/>
      <c r="Q2" s="8"/>
      <c r="R2" s="8"/>
      <c r="S2" s="8"/>
      <c r="T2" s="8"/>
      <c r="U2" s="8"/>
      <c r="V2" s="8"/>
    </row>
    <row r="3" spans="1:22" ht="14.1" customHeight="1">
      <c r="A3" s="8"/>
      <c r="B3" s="31" t="s">
        <v>23</v>
      </c>
      <c r="C3" s="24"/>
      <c r="D3" s="8"/>
      <c r="E3" s="8"/>
      <c r="F3" s="8"/>
      <c r="G3" s="8"/>
      <c r="H3" s="8"/>
      <c r="I3" s="8"/>
      <c r="J3" s="8"/>
      <c r="K3" s="8"/>
      <c r="L3" s="8"/>
      <c r="M3" s="8"/>
      <c r="N3" s="8"/>
      <c r="O3" s="8"/>
      <c r="P3" s="8"/>
      <c r="Q3" s="8"/>
      <c r="R3" s="8"/>
      <c r="S3" s="8"/>
      <c r="T3" s="8"/>
      <c r="U3" s="8"/>
      <c r="V3" s="8"/>
    </row>
    <row r="4" spans="1:22" ht="9" customHeight="1">
      <c r="A4" s="8"/>
      <c r="B4" s="22"/>
      <c r="C4" s="22"/>
      <c r="D4" s="8"/>
      <c r="E4" s="8"/>
      <c r="F4" s="8"/>
      <c r="G4" s="8"/>
      <c r="H4" s="8"/>
      <c r="I4" s="8"/>
      <c r="J4" s="8"/>
      <c r="K4" s="8"/>
      <c r="L4" s="8"/>
      <c r="M4" s="8"/>
      <c r="N4" s="8"/>
      <c r="O4" s="8"/>
      <c r="P4" s="8"/>
      <c r="Q4" s="8"/>
      <c r="R4" s="8"/>
      <c r="S4" s="8"/>
      <c r="T4" s="8"/>
      <c r="U4" s="8"/>
      <c r="V4" s="8"/>
    </row>
    <row r="5" spans="1:22" ht="14.25" customHeight="1">
      <c r="A5" s="8"/>
      <c r="B5" s="57" t="s">
        <v>19</v>
      </c>
      <c r="C5" s="72"/>
      <c r="D5" s="8"/>
      <c r="E5" s="8"/>
      <c r="F5" s="8"/>
      <c r="G5" s="8"/>
      <c r="H5" s="8"/>
      <c r="I5" s="8"/>
      <c r="J5" s="8"/>
      <c r="K5" s="8"/>
      <c r="L5" s="8"/>
      <c r="M5" s="8"/>
      <c r="N5" s="8"/>
      <c r="O5" s="8"/>
      <c r="P5" s="8"/>
      <c r="Q5" s="8"/>
      <c r="R5" s="8"/>
      <c r="S5" s="8"/>
      <c r="T5" s="8"/>
      <c r="U5" s="8"/>
      <c r="V5" s="8"/>
    </row>
    <row r="6" spans="1:22" s="35" customFormat="1" ht="14.1" customHeight="1">
      <c r="B6" s="137" t="s">
        <v>20</v>
      </c>
      <c r="C6" s="137"/>
      <c r="D6" s="137"/>
      <c r="E6" s="137"/>
      <c r="F6" s="137"/>
      <c r="G6" s="137"/>
      <c r="H6" s="137"/>
      <c r="I6" s="137"/>
      <c r="J6" s="137"/>
      <c r="K6" s="137"/>
      <c r="L6" s="38"/>
    </row>
    <row r="7" spans="1:22" s="6" customFormat="1" ht="9" customHeight="1">
      <c r="A7" s="20"/>
      <c r="B7" s="24"/>
      <c r="C7" s="24"/>
      <c r="D7" s="20"/>
      <c r="E7" s="20"/>
      <c r="F7" s="25"/>
      <c r="G7" s="25"/>
      <c r="H7" s="25"/>
      <c r="I7" s="25"/>
      <c r="J7" s="25"/>
      <c r="K7" s="25"/>
      <c r="L7" s="25"/>
      <c r="M7" s="20"/>
      <c r="N7" s="20"/>
      <c r="O7" s="20"/>
      <c r="P7" s="20"/>
      <c r="Q7" s="20"/>
      <c r="R7" s="20"/>
      <c r="S7" s="20"/>
      <c r="T7" s="20"/>
      <c r="U7" s="20"/>
      <c r="V7" s="20"/>
    </row>
    <row r="8" spans="1:22" s="6" customFormat="1" ht="14.1" customHeight="1">
      <c r="A8" s="20"/>
      <c r="B8" s="67" t="s">
        <v>32</v>
      </c>
      <c r="C8" s="67"/>
      <c r="D8" s="68"/>
      <c r="E8" s="68"/>
      <c r="F8" s="68"/>
      <c r="G8" s="68"/>
      <c r="H8" s="68"/>
      <c r="I8" s="68"/>
      <c r="J8" s="68"/>
      <c r="K8" s="68"/>
      <c r="L8" s="68"/>
      <c r="M8" s="69"/>
      <c r="N8" s="70"/>
      <c r="O8" s="70"/>
      <c r="P8" s="70"/>
      <c r="Q8" s="70"/>
      <c r="R8" s="20"/>
      <c r="S8" s="20"/>
      <c r="T8" s="20"/>
      <c r="U8" s="20"/>
      <c r="V8" s="20"/>
    </row>
    <row r="9" spans="1:22" s="6" customFormat="1" ht="14.1" customHeight="1">
      <c r="A9" s="20"/>
      <c r="B9" s="67" t="s">
        <v>22</v>
      </c>
      <c r="C9" s="67"/>
      <c r="D9" s="68"/>
      <c r="E9" s="68"/>
      <c r="F9" s="68"/>
      <c r="G9" s="68"/>
      <c r="H9" s="68"/>
      <c r="I9" s="68"/>
      <c r="J9" s="68"/>
      <c r="K9" s="68"/>
      <c r="L9" s="68"/>
      <c r="M9" s="69"/>
      <c r="N9" s="70"/>
      <c r="O9" s="70"/>
      <c r="P9" s="70"/>
      <c r="Q9" s="70"/>
      <c r="R9" s="20"/>
      <c r="S9" s="20"/>
      <c r="T9" s="20"/>
      <c r="U9" s="20"/>
      <c r="V9" s="20"/>
    </row>
    <row r="10" spans="1:22" s="6" customFormat="1" ht="14.1" customHeight="1">
      <c r="A10" s="20"/>
      <c r="B10" s="67" t="s">
        <v>21</v>
      </c>
      <c r="C10" s="67"/>
      <c r="D10" s="68"/>
      <c r="E10" s="68"/>
      <c r="F10" s="68"/>
      <c r="G10" s="68"/>
      <c r="H10" s="68"/>
      <c r="I10" s="68"/>
      <c r="J10" s="68"/>
      <c r="K10" s="68"/>
      <c r="L10" s="68"/>
      <c r="M10" s="69"/>
      <c r="N10" s="70"/>
      <c r="O10" s="70"/>
      <c r="P10" s="70"/>
      <c r="Q10" s="70"/>
      <c r="R10" s="20"/>
      <c r="S10" s="20"/>
      <c r="T10" s="20"/>
      <c r="U10" s="20"/>
      <c r="V10" s="20"/>
    </row>
    <row r="11" spans="1:22" s="6" customFormat="1" ht="12.95" customHeight="1">
      <c r="A11" s="20"/>
      <c r="B11" s="24"/>
      <c r="C11" s="24"/>
      <c r="D11" s="20"/>
      <c r="E11" s="20"/>
      <c r="F11" s="25"/>
      <c r="G11" s="25"/>
      <c r="H11" s="25"/>
      <c r="I11" s="25"/>
      <c r="J11" s="25"/>
      <c r="K11" s="25"/>
      <c r="L11" s="25"/>
      <c r="M11" s="20"/>
      <c r="N11" s="20"/>
      <c r="O11" s="20"/>
      <c r="P11" s="20"/>
      <c r="Q11" s="20"/>
      <c r="R11" s="20"/>
      <c r="S11" s="20"/>
      <c r="T11" s="20"/>
      <c r="U11" s="20"/>
      <c r="V11" s="20"/>
    </row>
    <row r="12" spans="1:22" s="6" customFormat="1" ht="12.95" customHeight="1" thickBot="1">
      <c r="A12" s="20"/>
      <c r="B12" s="20"/>
      <c r="C12" s="20"/>
      <c r="D12" s="20"/>
      <c r="E12" s="20"/>
      <c r="F12" s="20"/>
      <c r="G12" s="20"/>
      <c r="H12" s="20"/>
      <c r="I12" s="20"/>
      <c r="J12" s="20"/>
      <c r="K12" s="20"/>
      <c r="L12" s="20"/>
      <c r="M12" s="20"/>
      <c r="N12" s="20"/>
      <c r="O12" s="20"/>
      <c r="P12" s="20"/>
      <c r="Q12" s="20"/>
      <c r="R12" s="20"/>
      <c r="S12" s="20"/>
      <c r="T12" s="20"/>
      <c r="U12" s="20"/>
      <c r="V12" s="20"/>
    </row>
    <row r="13" spans="1:22" s="6" customFormat="1" ht="17.100000000000001" customHeight="1" thickBot="1">
      <c r="A13" s="9"/>
      <c r="B13" s="4" t="s">
        <v>7</v>
      </c>
      <c r="C13" s="60" t="s">
        <v>34</v>
      </c>
      <c r="D13" s="26" t="s">
        <v>2</v>
      </c>
      <c r="E13" s="27" t="s">
        <v>0</v>
      </c>
      <c r="F13" s="28" t="s">
        <v>1</v>
      </c>
      <c r="G13" s="28" t="s">
        <v>3</v>
      </c>
      <c r="H13" s="29" t="s">
        <v>4</v>
      </c>
      <c r="I13" s="30" t="s">
        <v>5</v>
      </c>
      <c r="J13" s="20"/>
      <c r="K13" s="7" t="s">
        <v>44</v>
      </c>
      <c r="L13" s="10"/>
      <c r="M13" s="5"/>
      <c r="N13" s="32"/>
      <c r="O13" s="20"/>
      <c r="P13" s="20"/>
      <c r="Q13" s="7" t="s">
        <v>46</v>
      </c>
      <c r="R13" s="10"/>
      <c r="S13" s="5"/>
      <c r="T13" s="32"/>
      <c r="U13" s="20"/>
      <c r="V13" s="20"/>
    </row>
    <row r="14" spans="1:22" s="6" customFormat="1" ht="17.100000000000001" customHeight="1">
      <c r="A14" s="1">
        <v>1</v>
      </c>
      <c r="B14" s="44" t="s">
        <v>31</v>
      </c>
      <c r="C14" s="61">
        <v>1</v>
      </c>
      <c r="D14" s="11">
        <f>COUNT(N14,O17,T14)</f>
        <v>1</v>
      </c>
      <c r="E14" s="12">
        <f>IF(N14&gt;O14,1,0)+IF(O17&gt;N17,1,0)+IF(T14&gt;U14,1,0)</f>
        <v>1</v>
      </c>
      <c r="F14" s="12">
        <f>IF(N14&lt;O14,1,0)+IF(O17&lt;N17,1,0)+IF(T14&lt;U14,1,0)</f>
        <v>0</v>
      </c>
      <c r="G14" s="12">
        <f>VALUE(N14+O17+T14)</f>
        <v>3</v>
      </c>
      <c r="H14" s="12">
        <f>VALUE(O14+N17+U14)</f>
        <v>0</v>
      </c>
      <c r="I14" s="13">
        <f>AVERAGE(G14-H14)</f>
        <v>3</v>
      </c>
      <c r="J14" s="37"/>
      <c r="K14" s="47" t="str">
        <f>B14</f>
        <v>CT PORTO CRISTO</v>
      </c>
      <c r="L14" s="48" t="s">
        <v>6</v>
      </c>
      <c r="M14" s="129" t="str">
        <f>B17</f>
        <v>DESCANSA</v>
      </c>
      <c r="N14" s="80"/>
      <c r="O14" s="80"/>
      <c r="P14" s="50"/>
      <c r="Q14" s="47" t="str">
        <f>B14</f>
        <v>CT PORTO CRISTO</v>
      </c>
      <c r="R14" s="48" t="s">
        <v>6</v>
      </c>
      <c r="S14" s="47" t="str">
        <f>B15</f>
        <v>CT MURO</v>
      </c>
      <c r="T14" s="46"/>
      <c r="U14" s="46"/>
      <c r="V14" s="20"/>
    </row>
    <row r="15" spans="1:22" s="6" customFormat="1" ht="17.100000000000001" customHeight="1">
      <c r="A15" s="2">
        <v>2</v>
      </c>
      <c r="B15" s="45" t="s">
        <v>64</v>
      </c>
      <c r="C15" s="62">
        <v>4</v>
      </c>
      <c r="D15" s="14">
        <f>COUNT(N15,O18,U14)</f>
        <v>1</v>
      </c>
      <c r="E15" s="14">
        <f>IF(N15&gt;O15,1,0)+IF(O18&gt;N18,1,0)+IF(U14&gt;T14,1,0)</f>
        <v>1</v>
      </c>
      <c r="F15" s="14">
        <f>IF(N15&lt;O15,1,0)+IF(O18&lt;N18,1,0)+IF(U14&lt;T14,1,0)</f>
        <v>0</v>
      </c>
      <c r="G15" s="14">
        <f>VALUE(N15+O18+U14)</f>
        <v>2</v>
      </c>
      <c r="H15" s="14">
        <f>VALUE(O15+N18+T14)</f>
        <v>1</v>
      </c>
      <c r="I15" s="15">
        <f>AVERAGE(G15-H15)</f>
        <v>1</v>
      </c>
      <c r="J15" s="37"/>
      <c r="K15" s="47" t="str">
        <f>B15</f>
        <v>CT MURO</v>
      </c>
      <c r="L15" s="48" t="s">
        <v>6</v>
      </c>
      <c r="M15" s="51" t="str">
        <f>B16</f>
        <v>GLOBAL TC-WC</v>
      </c>
      <c r="N15" s="46">
        <v>2</v>
      </c>
      <c r="O15" s="46">
        <v>1</v>
      </c>
      <c r="P15" s="50"/>
      <c r="Q15" s="51" t="str">
        <f>B16</f>
        <v>GLOBAL TC-WC</v>
      </c>
      <c r="R15" s="48" t="s">
        <v>6</v>
      </c>
      <c r="S15" s="128" t="str">
        <f>B17</f>
        <v>DESCANSA</v>
      </c>
      <c r="T15" s="80"/>
      <c r="U15" s="80"/>
      <c r="V15" s="20"/>
    </row>
    <row r="16" spans="1:22" s="6" customFormat="1" ht="17.100000000000001" customHeight="1" thickBot="1">
      <c r="A16" s="3">
        <v>3</v>
      </c>
      <c r="B16" s="58" t="s">
        <v>69</v>
      </c>
      <c r="C16" s="63"/>
      <c r="D16" s="16">
        <f>COUNT(O15,N17,T15)</f>
        <v>2</v>
      </c>
      <c r="E16" s="64">
        <f>IF(N17&gt;O17,1,0)+IF(O15&gt;N15,1,0)+IF(T15&gt;U15,1,0)</f>
        <v>0</v>
      </c>
      <c r="F16" s="64">
        <f>IF(N17&lt;O17,1,0)+IF(O15&lt;N15,1,0)+IF(T15&lt;U15,1,0)</f>
        <v>2</v>
      </c>
      <c r="G16" s="64">
        <f>VALUE(O15+N17+T15)</f>
        <v>1</v>
      </c>
      <c r="H16" s="64">
        <f>VALUE(N15+O17+U15)</f>
        <v>5</v>
      </c>
      <c r="I16" s="65">
        <f>AVERAGE(G16-H16)</f>
        <v>-4</v>
      </c>
      <c r="J16" s="20"/>
      <c r="K16" s="7" t="s">
        <v>45</v>
      </c>
      <c r="L16" s="10"/>
      <c r="M16" s="5"/>
      <c r="N16" s="32"/>
      <c r="O16" s="20"/>
      <c r="P16" s="20"/>
      <c r="Q16" s="20"/>
      <c r="R16" s="20"/>
      <c r="S16" s="20"/>
      <c r="T16" s="20"/>
      <c r="U16" s="20"/>
      <c r="V16" s="20"/>
    </row>
    <row r="17" spans="1:22" s="6" customFormat="1" ht="17.100000000000001" customHeight="1">
      <c r="A17" s="91"/>
      <c r="B17" s="74" t="s">
        <v>14</v>
      </c>
      <c r="C17" s="131"/>
      <c r="D17" s="75">
        <f>COUNT(O14,N18,U15)</f>
        <v>0</v>
      </c>
      <c r="E17" s="75">
        <f>IF(O14&gt;N14,1,0)+IF(N18&gt;O18,1,0)+IF(U15&gt;T15,1,0)</f>
        <v>0</v>
      </c>
      <c r="F17" s="75">
        <f>IF(O14&lt;N14,1,0)+IF(N18&lt;O18,1,0)+IF(U15&lt;T15,1,0)</f>
        <v>0</v>
      </c>
      <c r="G17" s="75">
        <f>VALUE(O14+N18+U15)</f>
        <v>0</v>
      </c>
      <c r="H17" s="75">
        <f>VALUE(N14+O18+T15)</f>
        <v>0</v>
      </c>
      <c r="I17" s="75">
        <f>AVERAGE(G17-H17)</f>
        <v>0</v>
      </c>
      <c r="J17" s="20"/>
      <c r="K17" s="47" t="str">
        <f>B16</f>
        <v>GLOBAL TC-WC</v>
      </c>
      <c r="L17" s="48" t="s">
        <v>6</v>
      </c>
      <c r="M17" s="53" t="str">
        <f>B14</f>
        <v>CT PORTO CRISTO</v>
      </c>
      <c r="N17" s="46">
        <v>0</v>
      </c>
      <c r="O17" s="46">
        <v>3</v>
      </c>
      <c r="P17" s="20"/>
      <c r="Q17" s="20"/>
      <c r="R17" s="20"/>
      <c r="S17" s="20"/>
      <c r="T17" s="20"/>
      <c r="U17" s="20"/>
      <c r="V17" s="20"/>
    </row>
    <row r="18" spans="1:22" s="6" customFormat="1" ht="15.75" customHeight="1">
      <c r="A18" s="20"/>
      <c r="B18" s="20"/>
      <c r="C18" s="37"/>
      <c r="D18" s="20"/>
      <c r="E18" s="20"/>
      <c r="F18" s="20"/>
      <c r="G18" s="20"/>
      <c r="H18" s="20"/>
      <c r="I18" s="20"/>
      <c r="J18" s="20"/>
      <c r="K18" s="130" t="str">
        <f>B17</f>
        <v>DESCANSA</v>
      </c>
      <c r="L18" s="48" t="s">
        <v>6</v>
      </c>
      <c r="M18" s="55" t="str">
        <f>B15</f>
        <v>CT MURO</v>
      </c>
      <c r="N18" s="150"/>
      <c r="O18" s="150"/>
      <c r="P18" s="20"/>
      <c r="Q18" s="20"/>
      <c r="R18" s="20"/>
      <c r="S18" s="20"/>
      <c r="T18" s="20"/>
      <c r="U18" s="20"/>
      <c r="V18" s="20"/>
    </row>
    <row r="19" spans="1:22" ht="12.95" customHeight="1" thickBot="1">
      <c r="A19" s="20"/>
      <c r="B19" s="20"/>
      <c r="C19" s="37"/>
      <c r="D19" s="20"/>
      <c r="E19" s="20"/>
      <c r="F19" s="20"/>
      <c r="G19" s="20"/>
      <c r="H19" s="20"/>
      <c r="I19" s="20"/>
      <c r="J19" s="20"/>
      <c r="K19" s="20"/>
      <c r="L19" s="20"/>
      <c r="M19" s="20"/>
      <c r="N19" s="20"/>
      <c r="O19" s="20"/>
      <c r="P19" s="20"/>
      <c r="Q19" s="20"/>
      <c r="R19" s="20"/>
      <c r="S19" s="20"/>
      <c r="T19" s="20"/>
      <c r="U19" s="20"/>
      <c r="V19" s="8"/>
    </row>
    <row r="20" spans="1:22" s="6" customFormat="1" ht="17.100000000000001" customHeight="1" thickBot="1">
      <c r="A20" s="9"/>
      <c r="B20" s="4" t="s">
        <v>8</v>
      </c>
      <c r="C20" s="60" t="s">
        <v>34</v>
      </c>
      <c r="D20" s="26" t="s">
        <v>2</v>
      </c>
      <c r="E20" s="27" t="s">
        <v>0</v>
      </c>
      <c r="F20" s="28" t="s">
        <v>1</v>
      </c>
      <c r="G20" s="28" t="s">
        <v>3</v>
      </c>
      <c r="H20" s="29" t="s">
        <v>4</v>
      </c>
      <c r="I20" s="30" t="s">
        <v>5</v>
      </c>
      <c r="J20" s="20"/>
      <c r="K20" s="7" t="s">
        <v>44</v>
      </c>
      <c r="L20" s="10"/>
      <c r="M20" s="5"/>
      <c r="N20" s="32"/>
      <c r="O20" s="20"/>
      <c r="P20" s="20"/>
      <c r="Q20" s="7" t="s">
        <v>46</v>
      </c>
      <c r="R20" s="10"/>
      <c r="S20" s="5"/>
      <c r="T20" s="32"/>
      <c r="U20" s="20"/>
      <c r="V20" s="20"/>
    </row>
    <row r="21" spans="1:22" s="6" customFormat="1" ht="17.100000000000001" customHeight="1">
      <c r="A21" s="1">
        <v>1</v>
      </c>
      <c r="B21" s="44" t="s">
        <v>63</v>
      </c>
      <c r="C21" s="61">
        <v>2</v>
      </c>
      <c r="D21" s="11">
        <f>COUNT(N21,O24,T21)</f>
        <v>2</v>
      </c>
      <c r="E21" s="12">
        <f>IF(N21&gt;O21,1,0)+IF(O24&gt;N24,1,0)+IF(T21&gt;U21,1,0)</f>
        <v>2</v>
      </c>
      <c r="F21" s="12">
        <f>IF(N21&lt;O21,1,0)+IF(O24&lt;N24,1,0)+IF(T21&lt;U21,1,0)</f>
        <v>0</v>
      </c>
      <c r="G21" s="12">
        <f>VALUE(N21+O24+T21)</f>
        <v>5</v>
      </c>
      <c r="H21" s="12">
        <f>VALUE(O21+N24+U21)</f>
        <v>1</v>
      </c>
      <c r="I21" s="13">
        <f>AVERAGE(G21-H21)</f>
        <v>4</v>
      </c>
      <c r="J21" s="37"/>
      <c r="K21" s="47" t="str">
        <f>B21</f>
        <v>RAFA NADAL CLUB "A"</v>
      </c>
      <c r="L21" s="48" t="s">
        <v>6</v>
      </c>
      <c r="M21" s="51" t="str">
        <f>B24</f>
        <v>MATCH POINT TC "A"</v>
      </c>
      <c r="N21" s="46">
        <v>2</v>
      </c>
      <c r="O21" s="46">
        <v>1</v>
      </c>
      <c r="P21" s="50"/>
      <c r="Q21" s="47" t="str">
        <f>B21</f>
        <v>RAFA NADAL CLUB "A"</v>
      </c>
      <c r="R21" s="48" t="s">
        <v>6</v>
      </c>
      <c r="S21" s="47" t="str">
        <f>B22</f>
        <v>PLAYAS SANTA PONSA TC</v>
      </c>
      <c r="T21" s="46"/>
      <c r="U21" s="46"/>
      <c r="V21" s="20"/>
    </row>
    <row r="22" spans="1:22" s="6" customFormat="1" ht="17.100000000000001" customHeight="1">
      <c r="A22" s="2">
        <v>2</v>
      </c>
      <c r="B22" s="45" t="s">
        <v>25</v>
      </c>
      <c r="C22" s="62">
        <v>3</v>
      </c>
      <c r="D22" s="14">
        <f>COUNT(N22,O25,U21)</f>
        <v>2</v>
      </c>
      <c r="E22" s="14">
        <f>IF(N22&gt;O22,1,0)+IF(O25&gt;N25,1,0)+IF(U21&gt;T21,1,0)</f>
        <v>1</v>
      </c>
      <c r="F22" s="14">
        <f>IF(N22&lt;O22,1,0)+IF(O25&lt;N25,1,0)+IF(U21&lt;T21,1,0)</f>
        <v>1</v>
      </c>
      <c r="G22" s="14">
        <f>VALUE(N22+O25+U21)</f>
        <v>3</v>
      </c>
      <c r="H22" s="14">
        <f>VALUE(O22+N25+T21)</f>
        <v>3</v>
      </c>
      <c r="I22" s="15">
        <f>AVERAGE(G22-H22)</f>
        <v>0</v>
      </c>
      <c r="J22" s="37"/>
      <c r="K22" s="47" t="str">
        <f>B22</f>
        <v>PLAYAS SANTA PONSA TC</v>
      </c>
      <c r="L22" s="48" t="s">
        <v>6</v>
      </c>
      <c r="M22" s="51" t="str">
        <f>B23</f>
        <v>CT LA SALLE</v>
      </c>
      <c r="N22" s="46">
        <v>1</v>
      </c>
      <c r="O22" s="46">
        <v>2</v>
      </c>
      <c r="P22" s="50"/>
      <c r="Q22" s="51" t="str">
        <f>B23</f>
        <v>CT LA SALLE</v>
      </c>
      <c r="R22" s="48" t="s">
        <v>6</v>
      </c>
      <c r="S22" s="47" t="str">
        <f>B24</f>
        <v>MATCH POINT TC "A"</v>
      </c>
      <c r="T22" s="46"/>
      <c r="U22" s="46"/>
      <c r="V22" s="20"/>
    </row>
    <row r="23" spans="1:22" s="6" customFormat="1" ht="17.100000000000001" customHeight="1">
      <c r="A23" s="2">
        <v>3</v>
      </c>
      <c r="B23" s="45" t="s">
        <v>12</v>
      </c>
      <c r="C23" s="62"/>
      <c r="D23" s="14">
        <f>COUNT(O22,N24,T22)</f>
        <v>2</v>
      </c>
      <c r="E23" s="18">
        <f>IF(N24&gt;O24,1,0)+IF(O22&gt;N22,1,0)+IF(T22&gt;U22,1,0)</f>
        <v>1</v>
      </c>
      <c r="F23" s="18">
        <f>IF(N24&lt;O24,1,0)+IF(O22&lt;N22,1,0)+IF(T22&lt;U22,1,0)</f>
        <v>1</v>
      </c>
      <c r="G23" s="18">
        <f>VALUE(O22+N24+T22)</f>
        <v>2</v>
      </c>
      <c r="H23" s="18">
        <f>VALUE(N22+O24+U22)</f>
        <v>4</v>
      </c>
      <c r="I23" s="19">
        <f>AVERAGE(G23-H23)</f>
        <v>-2</v>
      </c>
      <c r="J23" s="20"/>
      <c r="K23" s="7" t="s">
        <v>45</v>
      </c>
      <c r="L23" s="10"/>
      <c r="M23" s="5"/>
      <c r="N23" s="32"/>
      <c r="O23" s="20"/>
      <c r="P23" s="20"/>
      <c r="Q23" s="20"/>
      <c r="R23" s="20"/>
      <c r="S23" s="20"/>
      <c r="T23" s="20"/>
      <c r="U23" s="20"/>
      <c r="V23" s="20"/>
    </row>
    <row r="24" spans="1:22" s="6" customFormat="1" ht="17.100000000000001" customHeight="1" thickBot="1">
      <c r="A24" s="3">
        <v>4</v>
      </c>
      <c r="B24" s="58" t="s">
        <v>70</v>
      </c>
      <c r="C24" s="63"/>
      <c r="D24" s="16">
        <f>COUNT(O21,N25,U22)</f>
        <v>2</v>
      </c>
      <c r="E24" s="16">
        <f>IF(O21&gt;N21,1,0)+IF(N25&gt;O25,1,0)+IF(U22&gt;T22,1,0)</f>
        <v>0</v>
      </c>
      <c r="F24" s="16">
        <f>IF(O21&lt;N21,1,0)+IF(N25&lt;O25,1,0)+IF(U22&lt;T22,1,0)</f>
        <v>2</v>
      </c>
      <c r="G24" s="16">
        <f>VALUE(O21+N25+U22)</f>
        <v>2</v>
      </c>
      <c r="H24" s="16">
        <f>VALUE(N21+O25+T22)</f>
        <v>4</v>
      </c>
      <c r="I24" s="17">
        <f>AVERAGE(G24-H24)</f>
        <v>-2</v>
      </c>
      <c r="J24" s="20"/>
      <c r="K24" s="47" t="str">
        <f>B23</f>
        <v>CT LA SALLE</v>
      </c>
      <c r="L24" s="48" t="s">
        <v>6</v>
      </c>
      <c r="M24" s="53" t="str">
        <f>B21</f>
        <v>RAFA NADAL CLUB "A"</v>
      </c>
      <c r="N24" s="46">
        <v>0</v>
      </c>
      <c r="O24" s="46">
        <v>3</v>
      </c>
      <c r="P24" s="20"/>
      <c r="Q24" s="20"/>
      <c r="R24" s="20"/>
      <c r="S24" s="20"/>
      <c r="T24" s="20"/>
      <c r="U24" s="20"/>
      <c r="V24" s="20"/>
    </row>
    <row r="25" spans="1:22" s="6" customFormat="1" ht="16.5" customHeight="1">
      <c r="A25" s="20"/>
      <c r="B25" s="20"/>
      <c r="C25" s="20"/>
      <c r="D25" s="20"/>
      <c r="E25" s="20"/>
      <c r="F25" s="20"/>
      <c r="G25" s="20"/>
      <c r="H25" s="20"/>
      <c r="I25" s="20"/>
      <c r="J25" s="20"/>
      <c r="K25" s="59" t="str">
        <f>B24</f>
        <v>MATCH POINT TC "A"</v>
      </c>
      <c r="L25" s="48" t="s">
        <v>6</v>
      </c>
      <c r="M25" s="55" t="str">
        <f>B22</f>
        <v>PLAYAS SANTA PONSA TC</v>
      </c>
      <c r="N25" s="52">
        <v>1</v>
      </c>
      <c r="O25" s="52">
        <v>2</v>
      </c>
      <c r="P25" s="20"/>
      <c r="Q25" s="20"/>
      <c r="R25" s="20"/>
      <c r="S25" s="20"/>
      <c r="T25" s="20"/>
      <c r="U25" s="20"/>
      <c r="V25" s="20"/>
    </row>
    <row r="26" spans="1:22" ht="12.95" customHeight="1">
      <c r="A26" s="8"/>
      <c r="B26" s="8"/>
      <c r="C26" s="8"/>
      <c r="D26" s="8"/>
      <c r="E26" s="8"/>
      <c r="F26" s="8"/>
      <c r="G26" s="8"/>
      <c r="H26" s="8"/>
      <c r="I26" s="8"/>
      <c r="J26" s="8"/>
      <c r="K26" s="8"/>
      <c r="L26" s="8"/>
      <c r="M26" s="8"/>
      <c r="N26" s="8"/>
      <c r="O26" s="8"/>
      <c r="P26" s="8"/>
      <c r="Q26" s="8"/>
      <c r="R26" s="8"/>
      <c r="S26" s="8"/>
      <c r="T26" s="8"/>
      <c r="U26" s="8"/>
      <c r="V26" s="8"/>
    </row>
    <row r="27" spans="1:22">
      <c r="A27" s="8"/>
      <c r="B27" s="8"/>
      <c r="C27" s="8"/>
      <c r="D27" s="8"/>
      <c r="E27" s="8"/>
      <c r="F27" s="8"/>
      <c r="G27" s="8"/>
      <c r="H27" s="8"/>
      <c r="I27" s="8"/>
      <c r="J27" s="8"/>
      <c r="K27" s="8"/>
      <c r="M27" s="8"/>
      <c r="N27" s="8"/>
      <c r="O27" s="8"/>
      <c r="P27" s="8"/>
      <c r="Q27" s="8"/>
      <c r="R27" s="8"/>
      <c r="S27" s="8"/>
      <c r="T27" s="8"/>
      <c r="U27" s="8"/>
      <c r="V27" s="8"/>
    </row>
    <row r="28" spans="1:22">
      <c r="A28" s="8"/>
      <c r="B28" s="31" t="s">
        <v>17</v>
      </c>
      <c r="C28" s="43" t="s">
        <v>33</v>
      </c>
      <c r="D28" s="36"/>
      <c r="F28" s="8"/>
      <c r="G28" s="8"/>
      <c r="I28" s="8"/>
      <c r="J28" s="8"/>
      <c r="K28" s="8"/>
      <c r="L28" s="8"/>
      <c r="M28" s="8"/>
      <c r="N28" s="8"/>
      <c r="O28" s="8"/>
      <c r="P28" s="8"/>
      <c r="Q28" s="8"/>
      <c r="R28" s="8"/>
      <c r="S28" s="8"/>
      <c r="T28" s="8"/>
      <c r="U28" s="8"/>
      <c r="V28" s="8"/>
    </row>
    <row r="29" spans="1:22">
      <c r="A29" s="8"/>
      <c r="B29" s="8"/>
      <c r="C29" s="8"/>
      <c r="D29" s="8"/>
      <c r="E29" s="8"/>
      <c r="F29" s="8"/>
      <c r="G29" s="8"/>
      <c r="H29" s="8"/>
      <c r="I29" s="8"/>
      <c r="J29" s="8"/>
      <c r="K29" s="8"/>
      <c r="L29" s="8"/>
      <c r="M29" s="8"/>
      <c r="N29" s="8"/>
      <c r="O29" s="8"/>
      <c r="P29" s="8"/>
      <c r="Q29" s="8"/>
      <c r="R29" s="8"/>
      <c r="S29" s="8"/>
      <c r="T29" s="8"/>
      <c r="U29" s="8"/>
      <c r="V29" s="8"/>
    </row>
    <row r="30" spans="1:22" ht="15" customHeight="1">
      <c r="A30" s="8"/>
      <c r="B30" s="133" t="s">
        <v>71</v>
      </c>
      <c r="C30" s="42"/>
      <c r="D30" s="8"/>
      <c r="E30" s="8"/>
      <c r="F30" s="8"/>
      <c r="G30" s="8"/>
      <c r="H30" s="8"/>
      <c r="I30" s="8"/>
      <c r="J30" s="8"/>
      <c r="K30" s="8"/>
      <c r="L30" s="8"/>
      <c r="M30" s="8"/>
      <c r="N30" s="8"/>
      <c r="O30" s="8"/>
      <c r="P30" s="8"/>
      <c r="Q30" s="8"/>
      <c r="R30" s="8"/>
      <c r="S30" s="8"/>
      <c r="T30" s="8"/>
      <c r="U30" s="8"/>
      <c r="V30" s="8"/>
    </row>
    <row r="31" spans="1:22" ht="15" customHeight="1">
      <c r="A31" s="8"/>
      <c r="B31" s="40"/>
      <c r="C31" s="138"/>
      <c r="D31" s="139"/>
      <c r="E31" s="139"/>
      <c r="F31" s="139"/>
      <c r="G31" s="8"/>
      <c r="H31" s="8"/>
      <c r="I31" s="8"/>
      <c r="J31" s="8"/>
      <c r="K31" s="8"/>
      <c r="L31" s="8"/>
      <c r="M31" s="134" t="s">
        <v>18</v>
      </c>
      <c r="N31" s="134"/>
      <c r="O31" s="134"/>
      <c r="P31" s="134"/>
      <c r="Q31" s="134"/>
      <c r="R31" s="134"/>
      <c r="S31" s="134"/>
      <c r="T31" s="134"/>
      <c r="U31" s="134"/>
      <c r="V31" s="134"/>
    </row>
    <row r="32" spans="1:22" ht="15" customHeight="1">
      <c r="A32" s="8"/>
      <c r="B32" s="41" t="s">
        <v>73</v>
      </c>
      <c r="C32" s="135"/>
      <c r="D32" s="140"/>
      <c r="E32" s="140"/>
      <c r="F32" s="141"/>
      <c r="G32" s="8"/>
      <c r="H32" s="8"/>
      <c r="I32" s="8"/>
      <c r="J32" s="8"/>
      <c r="K32" s="8"/>
      <c r="L32" s="8"/>
      <c r="M32" s="134"/>
      <c r="N32" s="134"/>
      <c r="O32" s="134"/>
      <c r="P32" s="134"/>
      <c r="Q32" s="134"/>
      <c r="R32" s="134"/>
      <c r="S32" s="134"/>
      <c r="T32" s="134"/>
      <c r="U32" s="134"/>
      <c r="V32" s="134"/>
    </row>
    <row r="33" spans="1:22" ht="15" customHeight="1">
      <c r="A33" s="8"/>
      <c r="B33" s="42"/>
      <c r="C33" s="42"/>
      <c r="D33" s="42"/>
      <c r="E33" s="42"/>
      <c r="F33" s="79"/>
      <c r="G33" s="81"/>
      <c r="H33" s="82"/>
      <c r="I33" s="82"/>
      <c r="J33" s="83"/>
      <c r="K33" s="8"/>
      <c r="L33" s="8"/>
      <c r="M33" s="134"/>
      <c r="N33" s="134"/>
      <c r="O33" s="134"/>
      <c r="P33" s="134"/>
      <c r="Q33" s="134"/>
      <c r="R33" s="134"/>
      <c r="S33" s="134"/>
      <c r="T33" s="134"/>
      <c r="U33" s="134"/>
      <c r="V33" s="134"/>
    </row>
    <row r="34" spans="1:22" ht="15" customHeight="1">
      <c r="A34" s="8"/>
      <c r="B34" s="39" t="s">
        <v>74</v>
      </c>
      <c r="C34" s="42"/>
      <c r="D34" s="42"/>
      <c r="E34" s="42"/>
      <c r="F34" s="79"/>
      <c r="G34" s="142"/>
      <c r="H34" s="143"/>
      <c r="I34" s="143"/>
      <c r="J34" s="8"/>
      <c r="K34" s="8"/>
      <c r="L34" s="8"/>
      <c r="M34" s="134"/>
      <c r="N34" s="134"/>
      <c r="O34" s="134"/>
      <c r="P34" s="134"/>
      <c r="Q34" s="134"/>
      <c r="R34" s="134"/>
      <c r="S34" s="134"/>
      <c r="T34" s="134"/>
      <c r="U34" s="134"/>
      <c r="V34" s="134"/>
    </row>
    <row r="35" spans="1:22" ht="15" customHeight="1">
      <c r="A35" s="8"/>
      <c r="B35" s="40"/>
      <c r="C35" s="138"/>
      <c r="D35" s="144"/>
      <c r="E35" s="144"/>
      <c r="F35" s="145"/>
      <c r="G35" s="8"/>
      <c r="H35" s="8"/>
      <c r="I35" s="8"/>
      <c r="J35" s="8"/>
      <c r="K35" s="8"/>
      <c r="L35" s="8"/>
      <c r="M35" s="134"/>
      <c r="N35" s="134"/>
      <c r="O35" s="134"/>
      <c r="P35" s="134"/>
      <c r="Q35" s="134"/>
      <c r="R35" s="134"/>
      <c r="S35" s="134"/>
      <c r="T35" s="134"/>
      <c r="U35" s="134"/>
      <c r="V35" s="134"/>
    </row>
    <row r="36" spans="1:22" ht="15" customHeight="1">
      <c r="A36" s="8"/>
      <c r="B36" s="132" t="s">
        <v>72</v>
      </c>
      <c r="C36" s="135"/>
      <c r="D36" s="136"/>
      <c r="E36" s="136"/>
      <c r="F36" s="136"/>
      <c r="G36" s="71"/>
      <c r="H36" s="8"/>
      <c r="I36" s="8"/>
      <c r="J36" s="8"/>
      <c r="K36" s="8"/>
      <c r="L36" s="8"/>
      <c r="M36" s="8"/>
      <c r="N36" s="8"/>
      <c r="O36" s="8"/>
      <c r="P36" s="8"/>
      <c r="Q36" s="8"/>
      <c r="R36" s="8"/>
      <c r="S36" s="8"/>
      <c r="T36" s="8"/>
      <c r="U36" s="8"/>
    </row>
    <row r="37" spans="1:22" ht="12.95" customHeight="1">
      <c r="A37" s="8"/>
      <c r="B37" s="8"/>
      <c r="C37" s="8"/>
      <c r="D37" s="8"/>
      <c r="E37" s="8"/>
      <c r="F37" s="8"/>
      <c r="G37" s="8"/>
      <c r="H37" s="8"/>
      <c r="I37" s="8"/>
      <c r="J37" s="8"/>
      <c r="K37" s="8"/>
      <c r="L37" s="8"/>
      <c r="M37" s="8"/>
      <c r="N37" s="8"/>
      <c r="O37" s="8"/>
      <c r="P37" s="8"/>
      <c r="Q37" s="8"/>
      <c r="R37" s="8"/>
      <c r="S37" s="8"/>
      <c r="T37" s="8"/>
      <c r="U37" s="8"/>
      <c r="V37" s="8"/>
    </row>
    <row r="38" spans="1:22" ht="12.95" customHeight="1">
      <c r="A38" s="8"/>
      <c r="B38" s="8"/>
      <c r="C38" s="8"/>
      <c r="D38" s="8"/>
      <c r="E38" s="8"/>
      <c r="F38" s="8"/>
      <c r="G38" s="8"/>
      <c r="H38" s="8"/>
      <c r="I38" s="8"/>
      <c r="J38" s="8"/>
      <c r="K38" s="8"/>
      <c r="L38" s="8"/>
      <c r="M38" s="8"/>
      <c r="N38" s="8"/>
      <c r="O38" s="8"/>
      <c r="P38" s="8"/>
      <c r="Q38" s="8"/>
      <c r="R38" s="8"/>
      <c r="S38" s="8"/>
      <c r="T38" s="8"/>
      <c r="U38" s="8"/>
      <c r="V38" s="8"/>
    </row>
    <row r="39" spans="1:22" ht="12.95" customHeight="1"/>
    <row r="40" spans="1:22" ht="12.95" customHeight="1"/>
    <row r="41" spans="1:22" ht="12.95" customHeight="1"/>
    <row r="42" spans="1:22" ht="12.95" customHeight="1"/>
    <row r="43" spans="1:22" ht="12.95" customHeight="1"/>
    <row r="44" spans="1:22" ht="12.95" customHeight="1"/>
    <row r="45" spans="1:22" ht="12.95" customHeight="1"/>
    <row r="46" spans="1:22" ht="15.95" customHeight="1"/>
    <row r="47" spans="1:22" ht="15.95" customHeight="1"/>
    <row r="48" spans="1:22" ht="15.95" customHeight="1"/>
  </sheetData>
  <mergeCells count="7">
    <mergeCell ref="M31:V35"/>
    <mergeCell ref="C36:F36"/>
    <mergeCell ref="B6:K6"/>
    <mergeCell ref="C31:F31"/>
    <mergeCell ref="C32:F32"/>
    <mergeCell ref="G34:I34"/>
    <mergeCell ref="C35:F35"/>
  </mergeCells>
  <pageMargins left="0.51181102362204722" right="0.51181102362204722" top="0.55118110236220474" bottom="0.55118110236220474"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45"/>
  <sheetViews>
    <sheetView workbookViewId="0">
      <selection activeCell="O32" sqref="O32"/>
    </sheetView>
  </sheetViews>
  <sheetFormatPr baseColWidth="10" defaultRowHeight="15"/>
  <cols>
    <col min="1" max="1" width="3.7109375" customWidth="1"/>
    <col min="2" max="2" width="23.28515625" customWidth="1"/>
    <col min="3" max="3" width="6.28515625" customWidth="1"/>
    <col min="4" max="4" width="10.140625" customWidth="1"/>
    <col min="5" max="5" width="3.85546875" customWidth="1"/>
    <col min="6" max="6" width="4" customWidth="1"/>
    <col min="7" max="7" width="3.5703125" customWidth="1"/>
    <col min="8" max="8" width="4.85546875" customWidth="1"/>
    <col min="9" max="9" width="4.42578125" customWidth="1"/>
    <col min="10" max="10" width="5.140625" customWidth="1"/>
    <col min="11" max="11" width="3.7109375" customWidth="1"/>
    <col min="12" max="12" width="22.85546875" customWidth="1"/>
    <col min="13" max="13" width="3" customWidth="1"/>
    <col min="14" max="14" width="22.5703125" customWidth="1"/>
    <col min="15" max="15" width="3.5703125" customWidth="1"/>
    <col min="16" max="16" width="3.7109375" customWidth="1"/>
    <col min="17" max="17" width="2.85546875" customWidth="1"/>
    <col min="18" max="18" width="22.140625" customWidth="1"/>
    <col min="19" max="19" width="2.7109375" customWidth="1"/>
    <col min="20" max="20" width="20.85546875" customWidth="1"/>
    <col min="21" max="21" width="3.42578125" customWidth="1"/>
    <col min="22" max="22" width="3.5703125" customWidth="1"/>
  </cols>
  <sheetData>
    <row r="1" spans="1:23" ht="18">
      <c r="A1" s="8"/>
      <c r="B1" s="33" t="s">
        <v>43</v>
      </c>
      <c r="C1" s="33"/>
      <c r="D1" s="33"/>
      <c r="E1" s="8"/>
      <c r="F1" s="8"/>
      <c r="G1" s="8"/>
      <c r="H1" s="8"/>
      <c r="I1" s="8"/>
      <c r="J1" s="8"/>
      <c r="K1" s="8"/>
      <c r="L1" s="8"/>
      <c r="M1" s="8"/>
      <c r="N1" s="8"/>
      <c r="O1" s="8"/>
      <c r="P1" s="8"/>
      <c r="Q1" s="8"/>
      <c r="R1" s="8"/>
      <c r="S1" s="8"/>
      <c r="T1" s="8"/>
      <c r="U1" s="8"/>
      <c r="V1" s="8"/>
      <c r="W1" s="8"/>
    </row>
    <row r="2" spans="1:23" ht="8.25" customHeight="1">
      <c r="A2" s="8"/>
      <c r="B2" s="8"/>
      <c r="C2" s="8"/>
      <c r="D2" s="8"/>
      <c r="E2" s="8"/>
      <c r="F2" s="8"/>
      <c r="G2" s="8"/>
      <c r="H2" s="8"/>
      <c r="I2" s="8"/>
      <c r="J2" s="8"/>
      <c r="K2" s="8"/>
      <c r="L2" s="8"/>
      <c r="M2" s="8"/>
      <c r="N2" s="8"/>
      <c r="O2" s="8"/>
      <c r="P2" s="8"/>
      <c r="Q2" s="8"/>
      <c r="R2" s="8"/>
      <c r="S2" s="8"/>
      <c r="T2" s="8"/>
      <c r="U2" s="8"/>
      <c r="V2" s="8"/>
      <c r="W2" s="8"/>
    </row>
    <row r="3" spans="1:23" ht="14.1" customHeight="1">
      <c r="A3" s="8"/>
      <c r="B3" s="31" t="s">
        <v>16</v>
      </c>
      <c r="C3" s="31"/>
      <c r="D3" s="24"/>
      <c r="E3" s="8"/>
      <c r="F3" s="8"/>
      <c r="G3" s="8"/>
      <c r="H3" s="8"/>
      <c r="I3" s="8"/>
      <c r="J3" s="8"/>
      <c r="K3" s="8"/>
      <c r="L3" s="8"/>
      <c r="M3" s="8"/>
      <c r="N3" s="8"/>
      <c r="O3" s="8"/>
      <c r="P3" s="8"/>
      <c r="Q3" s="8"/>
      <c r="R3" s="8"/>
      <c r="S3" s="8"/>
      <c r="T3" s="8"/>
      <c r="U3" s="8"/>
      <c r="V3" s="8"/>
      <c r="W3" s="8"/>
    </row>
    <row r="4" spans="1:23" ht="18.75" customHeight="1">
      <c r="A4" s="8"/>
      <c r="B4" s="22"/>
      <c r="C4" s="22"/>
      <c r="D4" s="22"/>
      <c r="E4" s="8"/>
      <c r="F4" s="8"/>
      <c r="G4" s="8"/>
      <c r="H4" s="8"/>
      <c r="I4" s="8"/>
      <c r="J4" s="8"/>
      <c r="K4" s="8"/>
      <c r="L4" s="8"/>
      <c r="M4" s="8"/>
      <c r="N4" s="8"/>
      <c r="O4" s="8"/>
      <c r="P4" s="8"/>
      <c r="Q4" s="8"/>
      <c r="R4" s="8"/>
      <c r="S4" s="8"/>
      <c r="T4" s="8"/>
      <c r="U4" s="8"/>
      <c r="V4" s="8"/>
      <c r="W4" s="8"/>
    </row>
    <row r="5" spans="1:23" ht="14.25" customHeight="1">
      <c r="A5" s="8"/>
      <c r="B5" s="56" t="s">
        <v>19</v>
      </c>
      <c r="C5" s="56"/>
      <c r="D5" s="8"/>
      <c r="E5" s="8"/>
      <c r="F5" s="8"/>
      <c r="G5" s="8"/>
      <c r="H5" s="8"/>
      <c r="I5" s="8"/>
      <c r="J5" s="8"/>
      <c r="K5" s="8"/>
      <c r="L5" s="8"/>
      <c r="M5" s="8"/>
      <c r="N5" s="8"/>
      <c r="O5" s="8"/>
      <c r="P5" s="8"/>
      <c r="Q5" s="8"/>
      <c r="R5" s="8"/>
      <c r="S5" s="8"/>
      <c r="T5" s="8"/>
      <c r="U5" s="8"/>
      <c r="V5" s="8"/>
      <c r="W5" s="8"/>
    </row>
    <row r="6" spans="1:23" s="35" customFormat="1" ht="14.1" customHeight="1">
      <c r="B6" s="147" t="s">
        <v>39</v>
      </c>
      <c r="C6" s="147"/>
      <c r="D6" s="147"/>
      <c r="E6" s="147"/>
      <c r="F6" s="147"/>
      <c r="G6" s="147"/>
      <c r="H6" s="147"/>
      <c r="I6" s="147"/>
      <c r="J6" s="147"/>
      <c r="K6" s="147"/>
      <c r="L6" s="147"/>
      <c r="M6" s="38"/>
    </row>
    <row r="7" spans="1:23" s="6" customFormat="1" ht="9" customHeight="1">
      <c r="A7" s="20"/>
      <c r="B7" s="24"/>
      <c r="C7" s="24"/>
      <c r="D7" s="24"/>
      <c r="E7" s="20"/>
      <c r="F7" s="20"/>
      <c r="G7" s="25"/>
      <c r="H7" s="25"/>
      <c r="I7" s="25"/>
      <c r="J7" s="25"/>
      <c r="K7" s="25"/>
      <c r="L7" s="25"/>
      <c r="M7" s="25"/>
      <c r="N7" s="20"/>
      <c r="O7" s="20"/>
      <c r="P7" s="20"/>
      <c r="Q7" s="20"/>
      <c r="R7" s="20"/>
      <c r="S7" s="20"/>
      <c r="T7" s="20"/>
      <c r="U7" s="20"/>
      <c r="V7" s="20"/>
      <c r="W7" s="20"/>
    </row>
    <row r="8" spans="1:23" s="6" customFormat="1" ht="14.1" customHeight="1">
      <c r="A8" s="20"/>
      <c r="B8" s="67" t="s">
        <v>32</v>
      </c>
      <c r="C8" s="67"/>
      <c r="D8" s="67"/>
      <c r="E8" s="68"/>
      <c r="F8" s="68"/>
      <c r="G8" s="68"/>
      <c r="H8" s="68"/>
      <c r="I8" s="68"/>
      <c r="J8" s="68"/>
      <c r="K8" s="68"/>
      <c r="L8" s="68"/>
      <c r="M8" s="68"/>
      <c r="N8" s="69"/>
      <c r="O8" s="70"/>
      <c r="P8" s="70"/>
      <c r="Q8" s="70"/>
      <c r="R8" s="20"/>
      <c r="S8" s="20"/>
      <c r="T8" s="20"/>
      <c r="U8" s="20"/>
      <c r="V8" s="20"/>
      <c r="W8" s="20"/>
    </row>
    <row r="9" spans="1:23" s="6" customFormat="1" ht="14.1" customHeight="1">
      <c r="A9" s="20"/>
      <c r="B9" s="67" t="s">
        <v>22</v>
      </c>
      <c r="C9" s="67"/>
      <c r="D9" s="67"/>
      <c r="E9" s="68"/>
      <c r="F9" s="68"/>
      <c r="G9" s="68"/>
      <c r="H9" s="68"/>
      <c r="I9" s="68"/>
      <c r="J9" s="68"/>
      <c r="K9" s="68"/>
      <c r="L9" s="68"/>
      <c r="M9" s="68"/>
      <c r="N9" s="69"/>
      <c r="O9" s="70"/>
      <c r="P9" s="70"/>
      <c r="Q9" s="70"/>
      <c r="R9" s="20"/>
      <c r="S9" s="20"/>
      <c r="T9" s="20"/>
      <c r="U9" s="20"/>
      <c r="V9" s="20"/>
      <c r="W9" s="20"/>
    </row>
    <row r="10" spans="1:23" s="6" customFormat="1" ht="14.1" customHeight="1">
      <c r="A10" s="20"/>
      <c r="B10" s="67" t="s">
        <v>21</v>
      </c>
      <c r="C10" s="67"/>
      <c r="D10" s="67"/>
      <c r="E10" s="68"/>
      <c r="F10" s="68"/>
      <c r="G10" s="68"/>
      <c r="H10" s="68"/>
      <c r="I10" s="68"/>
      <c r="J10" s="68"/>
      <c r="K10" s="68"/>
      <c r="L10" s="68"/>
      <c r="M10" s="68"/>
      <c r="N10" s="69"/>
      <c r="O10" s="70"/>
      <c r="P10" s="70"/>
      <c r="Q10" s="70"/>
      <c r="R10" s="20"/>
      <c r="S10" s="20"/>
      <c r="T10" s="20"/>
      <c r="U10" s="20"/>
      <c r="V10" s="20"/>
      <c r="W10" s="20"/>
    </row>
    <row r="11" spans="1:23" s="6" customFormat="1" ht="12.95" customHeight="1">
      <c r="A11" s="20"/>
      <c r="B11" s="24"/>
      <c r="C11" s="24"/>
      <c r="D11" s="24"/>
      <c r="E11" s="20"/>
      <c r="F11" s="20"/>
      <c r="G11" s="25"/>
      <c r="H11" s="25"/>
      <c r="I11" s="25"/>
      <c r="J11" s="25"/>
      <c r="K11" s="25"/>
      <c r="L11" s="25"/>
      <c r="M11" s="25"/>
      <c r="N11" s="20"/>
      <c r="O11" s="20"/>
      <c r="P11" s="20"/>
      <c r="Q11" s="20"/>
      <c r="R11" s="20"/>
      <c r="S11" s="20"/>
      <c r="T11" s="20"/>
      <c r="U11" s="20"/>
      <c r="V11" s="20"/>
      <c r="W11" s="20"/>
    </row>
    <row r="12" spans="1:23" s="6" customFormat="1" ht="12.95" customHeight="1" thickBot="1">
      <c r="A12" s="20"/>
      <c r="B12" s="20"/>
      <c r="C12" s="20"/>
      <c r="D12" s="20"/>
      <c r="E12" s="20"/>
      <c r="F12" s="20"/>
      <c r="G12" s="20"/>
      <c r="H12" s="20"/>
      <c r="I12" s="20"/>
      <c r="J12" s="20"/>
      <c r="K12" s="20"/>
      <c r="L12" s="20"/>
      <c r="M12" s="20"/>
      <c r="N12" s="20"/>
      <c r="O12" s="20"/>
      <c r="P12" s="20"/>
      <c r="Q12" s="20"/>
      <c r="R12" s="20"/>
      <c r="S12" s="20"/>
      <c r="T12" s="20"/>
      <c r="U12" s="20"/>
      <c r="V12" s="20"/>
      <c r="W12" s="20"/>
    </row>
    <row r="13" spans="1:23" s="6" customFormat="1" ht="17.100000000000001" customHeight="1" thickBot="1">
      <c r="A13" s="9"/>
      <c r="B13" s="4" t="s">
        <v>7</v>
      </c>
      <c r="C13" s="4" t="s">
        <v>34</v>
      </c>
      <c r="D13" s="60" t="s">
        <v>30</v>
      </c>
      <c r="E13" s="26" t="s">
        <v>2</v>
      </c>
      <c r="F13" s="27" t="s">
        <v>0</v>
      </c>
      <c r="G13" s="28" t="s">
        <v>1</v>
      </c>
      <c r="H13" s="28" t="s">
        <v>3</v>
      </c>
      <c r="I13" s="29" t="s">
        <v>4</v>
      </c>
      <c r="J13" s="30" t="s">
        <v>5</v>
      </c>
      <c r="K13" s="20"/>
      <c r="L13" s="7" t="s">
        <v>52</v>
      </c>
      <c r="M13" s="10"/>
      <c r="N13" s="5"/>
      <c r="O13" s="32"/>
      <c r="P13" s="20"/>
      <c r="Q13" s="20"/>
      <c r="R13" s="7" t="s">
        <v>46</v>
      </c>
      <c r="S13" s="10"/>
      <c r="T13" s="5"/>
      <c r="U13" s="32"/>
      <c r="V13" s="20"/>
      <c r="W13" s="20"/>
    </row>
    <row r="14" spans="1:23" s="6" customFormat="1" ht="17.100000000000001" customHeight="1">
      <c r="A14" s="1">
        <v>1</v>
      </c>
      <c r="B14" s="44" t="s">
        <v>15</v>
      </c>
      <c r="C14" s="61">
        <v>1</v>
      </c>
      <c r="D14" s="61">
        <v>419</v>
      </c>
      <c r="E14" s="11">
        <f>COUNT(O14,P17,U14)</f>
        <v>0</v>
      </c>
      <c r="F14" s="12">
        <f>IF(O14&gt;P14,1,0)+IF(P17&gt;O17,1,0)+IF(U14&gt;V14,1,0)</f>
        <v>0</v>
      </c>
      <c r="G14" s="12">
        <f>IF(O14&lt;P14,1,0)+IF(P17&lt;O17,1,0)+IF(U14&lt;V14,1,0)</f>
        <v>0</v>
      </c>
      <c r="H14" s="12">
        <f>VALUE(O14+P17+U14)</f>
        <v>0</v>
      </c>
      <c r="I14" s="12">
        <f>VALUE(P14+O17+V14)</f>
        <v>0</v>
      </c>
      <c r="J14" s="13">
        <f>AVERAGE(H14-I14)</f>
        <v>0</v>
      </c>
      <c r="K14" s="37"/>
      <c r="L14" s="47" t="str">
        <f>B14</f>
        <v>CT MONTUIRI</v>
      </c>
      <c r="M14" s="48"/>
      <c r="N14" s="49" t="str">
        <f>B17</f>
        <v>DESCANSA</v>
      </c>
      <c r="O14" s="80"/>
      <c r="P14" s="80"/>
      <c r="Q14" s="50"/>
      <c r="R14" s="47" t="str">
        <f>B14</f>
        <v>CT MONTUIRI</v>
      </c>
      <c r="S14" s="48" t="s">
        <v>6</v>
      </c>
      <c r="T14" s="47" t="str">
        <f>B15</f>
        <v>SANTA MARIA TC "A"</v>
      </c>
      <c r="U14" s="46"/>
      <c r="V14" s="46"/>
      <c r="W14" s="20"/>
    </row>
    <row r="15" spans="1:23" s="6" customFormat="1" ht="17.100000000000001" customHeight="1">
      <c r="A15" s="2">
        <v>2</v>
      </c>
      <c r="B15" s="45" t="s">
        <v>61</v>
      </c>
      <c r="C15" s="62"/>
      <c r="D15" s="62">
        <v>12202</v>
      </c>
      <c r="E15" s="14">
        <f>COUNT(O15,P18,V14)</f>
        <v>1</v>
      </c>
      <c r="F15" s="14">
        <f>IF(O15&gt;P15,1,0)+IF(P18&gt;O18,1,0)+IF(V14&gt;U14,1,0)</f>
        <v>1</v>
      </c>
      <c r="G15" s="14">
        <f>IF(O15&lt;P15,1,0)+IF(P18&lt;O18,1,0)+IF(V14&lt;U14,1,0)</f>
        <v>0</v>
      </c>
      <c r="H15" s="14">
        <f>VALUE(O15+P18+V14)</f>
        <v>3</v>
      </c>
      <c r="I15" s="14">
        <f>VALUE(P15+O18+U14)</f>
        <v>1</v>
      </c>
      <c r="J15" s="15">
        <f>AVERAGE(H15-I15)</f>
        <v>2</v>
      </c>
      <c r="K15" s="37"/>
      <c r="L15" s="47" t="str">
        <f>B15</f>
        <v>SANTA MARIA TC "A"</v>
      </c>
      <c r="M15" s="48" t="s">
        <v>6</v>
      </c>
      <c r="N15" s="51" t="str">
        <f>B16</f>
        <v>ACTION TT</v>
      </c>
      <c r="O15" s="46">
        <v>3</v>
      </c>
      <c r="P15" s="46">
        <v>1</v>
      </c>
      <c r="Q15" s="50"/>
      <c r="R15" s="51" t="str">
        <f>B16</f>
        <v>ACTION TT</v>
      </c>
      <c r="S15" s="48"/>
      <c r="T15" s="76" t="str">
        <f>B17</f>
        <v>DESCANSA</v>
      </c>
      <c r="U15" s="80"/>
      <c r="V15" s="80"/>
      <c r="W15" s="20"/>
    </row>
    <row r="16" spans="1:23" s="6" customFormat="1" ht="17.100000000000001" customHeight="1" thickBot="1">
      <c r="A16" s="3">
        <v>3</v>
      </c>
      <c r="B16" s="58" t="s">
        <v>26</v>
      </c>
      <c r="C16" s="63"/>
      <c r="D16" s="63">
        <v>13886</v>
      </c>
      <c r="E16" s="16">
        <f>COUNT(P15,O17,U15)</f>
        <v>1</v>
      </c>
      <c r="F16" s="64">
        <f>IF(O17&gt;P17,1,0)+IF(P15&gt;O15,1,0)+IF(U15&gt;V15,1,0)</f>
        <v>0</v>
      </c>
      <c r="G16" s="64">
        <f>IF(O17&lt;P17,1,0)+IF(P15&lt;O15,1,0)+IF(U15&lt;V15,1,0)</f>
        <v>1</v>
      </c>
      <c r="H16" s="64">
        <f>VALUE(P15+O17+U15)</f>
        <v>1</v>
      </c>
      <c r="I16" s="64">
        <f>VALUE(O15+P17+V15)</f>
        <v>3</v>
      </c>
      <c r="J16" s="65">
        <f>AVERAGE(H16-I16)</f>
        <v>-2</v>
      </c>
      <c r="K16" s="20"/>
      <c r="L16" s="7" t="s">
        <v>48</v>
      </c>
      <c r="M16" s="10"/>
      <c r="N16" s="5"/>
      <c r="O16" s="32"/>
      <c r="P16" s="20"/>
      <c r="Q16" s="20"/>
      <c r="R16" s="20"/>
      <c r="S16" s="20"/>
      <c r="T16" s="20"/>
      <c r="U16" s="20"/>
      <c r="V16" s="20"/>
      <c r="W16" s="20"/>
    </row>
    <row r="17" spans="1:23" s="6" customFormat="1" ht="17.100000000000001" customHeight="1">
      <c r="A17" s="73">
        <v>4</v>
      </c>
      <c r="B17" s="74" t="s">
        <v>14</v>
      </c>
      <c r="C17" s="66"/>
      <c r="D17" s="66"/>
      <c r="E17" s="75">
        <f>COUNT(P14,O18,V15)</f>
        <v>0</v>
      </c>
      <c r="F17" s="75">
        <f>IF(P14&gt;O14,1,0)+IF(O18&gt;P18,1,0)+IF(V15&gt;U15,1,0)</f>
        <v>0</v>
      </c>
      <c r="G17" s="75">
        <f>IF(P14&lt;O14,1,0)+IF(O18&lt;P18,1,0)+IF(V15&lt;U15,1,0)</f>
        <v>0</v>
      </c>
      <c r="H17" s="75">
        <f>VALUE(P14+O18+V15)</f>
        <v>0</v>
      </c>
      <c r="I17" s="75">
        <f>VALUE(O14+P18+U15)</f>
        <v>0</v>
      </c>
      <c r="J17" s="75">
        <f>AVERAGE(H17-I17)</f>
        <v>0</v>
      </c>
      <c r="K17" s="20"/>
      <c r="L17" s="47" t="str">
        <f>B16</f>
        <v>ACTION TT</v>
      </c>
      <c r="M17" s="48" t="s">
        <v>6</v>
      </c>
      <c r="N17" s="53" t="str">
        <f>B14</f>
        <v>CT MONTUIRI</v>
      </c>
      <c r="O17" s="46"/>
      <c r="P17" s="46"/>
      <c r="Q17" s="20"/>
      <c r="R17" s="20"/>
      <c r="S17" s="20"/>
      <c r="T17" s="20"/>
      <c r="U17" s="20"/>
      <c r="V17" s="20"/>
      <c r="W17" s="20"/>
    </row>
    <row r="18" spans="1:23" s="6" customFormat="1" ht="17.100000000000001" customHeight="1">
      <c r="A18" s="20"/>
      <c r="B18" s="20"/>
      <c r="C18" s="37"/>
      <c r="D18" s="20"/>
      <c r="E18" s="20"/>
      <c r="F18" s="20"/>
      <c r="G18" s="20"/>
      <c r="H18" s="20"/>
      <c r="I18" s="20"/>
      <c r="J18" s="20"/>
      <c r="K18" s="20"/>
      <c r="L18" s="54" t="str">
        <f>B17</f>
        <v>DESCANSA</v>
      </c>
      <c r="M18" s="48"/>
      <c r="N18" s="55" t="str">
        <f>B15</f>
        <v>SANTA MARIA TC "A"</v>
      </c>
      <c r="O18" s="80"/>
      <c r="P18" s="80"/>
      <c r="Q18" s="20"/>
      <c r="R18" s="20"/>
      <c r="S18" s="20"/>
      <c r="T18" s="20"/>
      <c r="U18" s="20"/>
      <c r="V18" s="20"/>
      <c r="W18" s="20"/>
    </row>
    <row r="19" spans="1:23" ht="17.100000000000001" customHeight="1" thickBot="1">
      <c r="A19" s="20"/>
      <c r="B19" s="20"/>
      <c r="C19" s="37"/>
      <c r="D19" s="20"/>
      <c r="E19" s="20"/>
      <c r="F19" s="20"/>
      <c r="G19" s="20"/>
      <c r="H19" s="20"/>
      <c r="I19" s="20"/>
      <c r="J19" s="20"/>
      <c r="K19" s="20"/>
      <c r="L19" s="20"/>
      <c r="M19" s="20"/>
      <c r="N19" s="20"/>
      <c r="O19" s="20"/>
      <c r="P19" s="20"/>
      <c r="Q19" s="20"/>
      <c r="R19" s="20"/>
      <c r="S19" s="20"/>
      <c r="T19" s="20"/>
      <c r="U19" s="20"/>
      <c r="V19" s="20"/>
      <c r="W19" s="8"/>
    </row>
    <row r="20" spans="1:23" s="6" customFormat="1" ht="17.100000000000001" customHeight="1" thickBot="1">
      <c r="A20" s="9"/>
      <c r="B20" s="4" t="s">
        <v>8</v>
      </c>
      <c r="C20" s="4" t="s">
        <v>34</v>
      </c>
      <c r="D20" s="60" t="s">
        <v>30</v>
      </c>
      <c r="E20" s="26" t="s">
        <v>2</v>
      </c>
      <c r="F20" s="27" t="s">
        <v>0</v>
      </c>
      <c r="G20" s="28" t="s">
        <v>1</v>
      </c>
      <c r="H20" s="28" t="s">
        <v>3</v>
      </c>
      <c r="I20" s="29" t="s">
        <v>4</v>
      </c>
      <c r="J20" s="30" t="s">
        <v>5</v>
      </c>
      <c r="K20" s="20"/>
      <c r="L20" s="7" t="s">
        <v>52</v>
      </c>
      <c r="M20" s="10"/>
      <c r="N20" s="5"/>
      <c r="O20" s="32"/>
      <c r="P20" s="20"/>
      <c r="Q20" s="20"/>
      <c r="R20" s="7" t="s">
        <v>46</v>
      </c>
      <c r="S20" s="10"/>
      <c r="T20" s="5"/>
      <c r="U20" s="32"/>
      <c r="V20" s="20"/>
      <c r="W20" s="20"/>
    </row>
    <row r="21" spans="1:23" s="6" customFormat="1" ht="17.100000000000001" customHeight="1">
      <c r="A21" s="1">
        <v>1</v>
      </c>
      <c r="B21" s="44" t="s">
        <v>12</v>
      </c>
      <c r="C21" s="61">
        <v>2</v>
      </c>
      <c r="D21" s="61">
        <v>2643</v>
      </c>
      <c r="E21" s="11">
        <f>COUNT(O21,P24,U21)</f>
        <v>0</v>
      </c>
      <c r="F21" s="12">
        <f>IF(O21&gt;P21,1,0)+IF(P24&gt;O24,1,0)+IF(U21&gt;V21,1,0)</f>
        <v>0</v>
      </c>
      <c r="G21" s="12">
        <f>IF(O21&lt;P21,1,0)+IF(P24&lt;O24,1,0)+IF(U21&lt;V21,1,0)</f>
        <v>0</v>
      </c>
      <c r="H21" s="12">
        <f>VALUE(O21+P24+U21)</f>
        <v>0</v>
      </c>
      <c r="I21" s="12">
        <f>VALUE(P21+O24+V21)</f>
        <v>0</v>
      </c>
      <c r="J21" s="13">
        <f>AVERAGE(H21-I21)</f>
        <v>0</v>
      </c>
      <c r="K21" s="37"/>
      <c r="L21" s="47" t="str">
        <f>B21</f>
        <v>CT LA SALLE</v>
      </c>
      <c r="M21" s="48"/>
      <c r="N21" s="49" t="str">
        <f>B24</f>
        <v>DESCANSA</v>
      </c>
      <c r="O21" s="80"/>
      <c r="P21" s="80"/>
      <c r="Q21" s="50"/>
      <c r="R21" s="47" t="str">
        <f>B21</f>
        <v>CT LA SALLE</v>
      </c>
      <c r="S21" s="48" t="s">
        <v>6</v>
      </c>
      <c r="T21" s="47" t="str">
        <f>B22</f>
        <v>MATCH POINT TC</v>
      </c>
      <c r="U21" s="46"/>
      <c r="V21" s="46"/>
      <c r="W21" s="20"/>
    </row>
    <row r="22" spans="1:23" s="6" customFormat="1" ht="17.100000000000001" customHeight="1">
      <c r="A22" s="2">
        <v>2</v>
      </c>
      <c r="B22" s="45" t="s">
        <v>35</v>
      </c>
      <c r="C22" s="62"/>
      <c r="D22" s="62">
        <v>10973</v>
      </c>
      <c r="E22" s="14">
        <f>COUNT(O22,P25,V21)</f>
        <v>1</v>
      </c>
      <c r="F22" s="14">
        <f>IF(O22&gt;P22,1,0)+IF(P25&gt;O25,1,0)+IF(V21&gt;U21,1,0)</f>
        <v>0</v>
      </c>
      <c r="G22" s="14">
        <f>IF(O22&lt;P22,1,0)+IF(P25&lt;O25,1,0)+IF(V21&lt;U21,1,0)</f>
        <v>1</v>
      </c>
      <c r="H22" s="14">
        <f>VALUE(O22+P25+V21)</f>
        <v>2</v>
      </c>
      <c r="I22" s="14">
        <f>VALUE(P22+O25+U21)</f>
        <v>3</v>
      </c>
      <c r="J22" s="15">
        <f>AVERAGE(H22-I22)</f>
        <v>-1</v>
      </c>
      <c r="K22" s="37"/>
      <c r="L22" s="47" t="str">
        <f>B22</f>
        <v>MATCH POINT TC</v>
      </c>
      <c r="M22" s="48" t="s">
        <v>6</v>
      </c>
      <c r="N22" s="51" t="str">
        <f>B23</f>
        <v>SANTA MARIA TC "B"</v>
      </c>
      <c r="O22" s="46">
        <v>2</v>
      </c>
      <c r="P22" s="46">
        <v>3</v>
      </c>
      <c r="Q22" s="50"/>
      <c r="R22" s="51" t="str">
        <f>B23</f>
        <v>SANTA MARIA TC "B"</v>
      </c>
      <c r="S22" s="48"/>
      <c r="T22" s="76" t="str">
        <f>B24</f>
        <v>DESCANSA</v>
      </c>
      <c r="U22" s="80"/>
      <c r="V22" s="80"/>
      <c r="W22" s="20"/>
    </row>
    <row r="23" spans="1:23" s="6" customFormat="1" ht="17.100000000000001" customHeight="1" thickBot="1">
      <c r="A23" s="3">
        <v>3</v>
      </c>
      <c r="B23" s="58" t="s">
        <v>62</v>
      </c>
      <c r="C23" s="63"/>
      <c r="D23" s="63">
        <v>11514</v>
      </c>
      <c r="E23" s="16">
        <f>COUNT(P22,O24,U22)</f>
        <v>1</v>
      </c>
      <c r="F23" s="64">
        <f>IF(O24&gt;P24,1,0)+IF(P22&gt;O22,1,0)+IF(U22&gt;V22,1,0)</f>
        <v>1</v>
      </c>
      <c r="G23" s="64">
        <f>IF(O24&lt;P24,1,0)+IF(P22&lt;O22,1,0)+IF(U22&lt;V22,1,0)</f>
        <v>0</v>
      </c>
      <c r="H23" s="64">
        <f>VALUE(P22+O24+U22)</f>
        <v>3</v>
      </c>
      <c r="I23" s="64">
        <f>VALUE(O22+P24+V22)</f>
        <v>2</v>
      </c>
      <c r="J23" s="65">
        <f>AVERAGE(H23-I23)</f>
        <v>1</v>
      </c>
      <c r="K23" s="20"/>
      <c r="L23" s="7" t="s">
        <v>48</v>
      </c>
      <c r="M23" s="10"/>
      <c r="N23" s="5"/>
      <c r="O23" s="32"/>
      <c r="P23" s="20"/>
      <c r="Q23" s="20"/>
      <c r="R23" s="20"/>
      <c r="S23" s="20"/>
      <c r="T23" s="20"/>
      <c r="U23" s="20"/>
      <c r="V23" s="20"/>
      <c r="W23" s="20"/>
    </row>
    <row r="24" spans="1:23" s="6" customFormat="1" ht="17.100000000000001" customHeight="1">
      <c r="A24" s="73">
        <v>4</v>
      </c>
      <c r="B24" s="74" t="s">
        <v>14</v>
      </c>
      <c r="C24" s="66"/>
      <c r="D24" s="66">
        <v>19972</v>
      </c>
      <c r="E24" s="75">
        <f>COUNT(P21,O25,V22)</f>
        <v>0</v>
      </c>
      <c r="F24" s="75">
        <f>IF(P21&gt;O21,1,0)+IF(O25&gt;P25,1,0)+IF(V22&gt;U22,1,0)</f>
        <v>0</v>
      </c>
      <c r="G24" s="75">
        <f>IF(P21&lt;O21,1,0)+IF(O25&lt;P25,1,0)+IF(V22&lt;U22,1,0)</f>
        <v>0</v>
      </c>
      <c r="H24" s="75">
        <f>VALUE(P21+O25+V22)</f>
        <v>0</v>
      </c>
      <c r="I24" s="75">
        <f>VALUE(O21+P25+U22)</f>
        <v>0</v>
      </c>
      <c r="J24" s="75">
        <f>AVERAGE(H24-I24)</f>
        <v>0</v>
      </c>
      <c r="K24" s="20"/>
      <c r="L24" s="47" t="str">
        <f>B23</f>
        <v>SANTA MARIA TC "B"</v>
      </c>
      <c r="M24" s="48" t="s">
        <v>6</v>
      </c>
      <c r="N24" s="53" t="str">
        <f>B21</f>
        <v>CT LA SALLE</v>
      </c>
      <c r="O24" s="46"/>
      <c r="P24" s="46"/>
      <c r="Q24" s="20"/>
      <c r="R24" s="20"/>
      <c r="S24" s="20"/>
      <c r="T24" s="20"/>
      <c r="U24" s="20"/>
      <c r="V24" s="20"/>
      <c r="W24" s="20"/>
    </row>
    <row r="25" spans="1:23" s="6" customFormat="1" ht="17.100000000000001" customHeight="1">
      <c r="A25" s="20"/>
      <c r="B25" s="20"/>
      <c r="C25" s="20"/>
      <c r="D25" s="20"/>
      <c r="E25" s="20"/>
      <c r="F25" s="20"/>
      <c r="G25" s="20"/>
      <c r="H25" s="20"/>
      <c r="I25" s="20"/>
      <c r="J25" s="20"/>
      <c r="K25" s="20"/>
      <c r="L25" s="54" t="str">
        <f>B24</f>
        <v>DESCANSA</v>
      </c>
      <c r="M25" s="48"/>
      <c r="N25" s="55" t="str">
        <f>B22</f>
        <v>MATCH POINT TC</v>
      </c>
      <c r="O25" s="80"/>
      <c r="P25" s="80"/>
      <c r="Q25" s="20"/>
      <c r="R25" s="20"/>
      <c r="S25" s="20"/>
      <c r="T25" s="20"/>
      <c r="U25" s="20"/>
      <c r="V25" s="20"/>
      <c r="W25" s="20"/>
    </row>
    <row r="26" spans="1:23" ht="12.95" customHeight="1">
      <c r="A26" s="8"/>
      <c r="B26" s="8"/>
      <c r="C26" s="8"/>
      <c r="D26" s="8"/>
      <c r="E26" s="8"/>
      <c r="F26" s="8"/>
      <c r="G26" s="8"/>
      <c r="H26" s="8"/>
      <c r="I26" s="8"/>
      <c r="J26" s="8"/>
      <c r="K26" s="8"/>
      <c r="L26" s="8"/>
      <c r="M26" s="8"/>
      <c r="N26" s="8"/>
      <c r="O26" s="8"/>
      <c r="P26" s="8"/>
      <c r="Q26" s="8"/>
      <c r="R26" s="8"/>
      <c r="S26" s="8"/>
      <c r="T26" s="8"/>
      <c r="U26" s="8"/>
      <c r="V26" s="8"/>
      <c r="W26" s="8"/>
    </row>
    <row r="27" spans="1:23">
      <c r="A27" s="8"/>
      <c r="B27" s="8"/>
      <c r="C27" s="8"/>
      <c r="D27" s="8"/>
      <c r="E27" s="8"/>
      <c r="F27" s="8"/>
      <c r="G27" s="8"/>
      <c r="H27" s="8"/>
      <c r="I27" s="8"/>
      <c r="J27" s="8"/>
      <c r="K27" s="8"/>
      <c r="L27" s="8"/>
      <c r="N27" s="8"/>
      <c r="O27" s="8"/>
      <c r="P27" s="8"/>
      <c r="Q27" s="8"/>
      <c r="R27" s="8"/>
      <c r="S27" s="8"/>
      <c r="T27" s="8"/>
      <c r="U27" s="8"/>
      <c r="V27" s="8"/>
      <c r="W27" s="8"/>
    </row>
    <row r="28" spans="1:23">
      <c r="A28" s="8"/>
      <c r="B28" s="31" t="s">
        <v>42</v>
      </c>
      <c r="C28" s="31"/>
      <c r="D28" s="43" t="s">
        <v>78</v>
      </c>
      <c r="E28" s="36"/>
      <c r="G28" s="8"/>
      <c r="H28" s="8"/>
      <c r="J28" s="8"/>
      <c r="K28" s="8"/>
      <c r="L28" s="8"/>
      <c r="M28" s="8"/>
      <c r="N28" s="8"/>
      <c r="O28" s="8"/>
      <c r="P28" s="8"/>
      <c r="Q28" s="8"/>
      <c r="R28" s="8"/>
      <c r="S28" s="8"/>
      <c r="T28" s="8"/>
      <c r="U28" s="8"/>
      <c r="V28" s="8"/>
      <c r="W28" s="8"/>
    </row>
    <row r="29" spans="1:23">
      <c r="A29" s="8"/>
      <c r="B29" s="8"/>
      <c r="C29" s="8"/>
      <c r="D29" s="8"/>
      <c r="E29" s="8"/>
      <c r="F29" s="8"/>
      <c r="G29" s="8"/>
      <c r="H29" s="8"/>
      <c r="I29" s="8"/>
      <c r="J29" s="8"/>
      <c r="K29" s="8"/>
      <c r="L29" s="8"/>
      <c r="M29" s="8"/>
      <c r="N29" s="8"/>
      <c r="O29" s="8"/>
      <c r="P29" s="8"/>
      <c r="Q29" s="8"/>
      <c r="R29" s="8"/>
      <c r="S29" s="8"/>
      <c r="T29" s="8"/>
      <c r="U29" s="8"/>
      <c r="V29" s="8"/>
      <c r="W29" s="8"/>
    </row>
    <row r="30" spans="1:23" ht="15" customHeight="1">
      <c r="A30" s="8"/>
      <c r="B30" s="39"/>
      <c r="C30" s="42"/>
      <c r="D30" s="8"/>
      <c r="E30" s="8"/>
      <c r="F30" s="8"/>
      <c r="G30" s="8"/>
      <c r="H30" s="8"/>
      <c r="I30" s="8"/>
      <c r="J30" s="8"/>
      <c r="K30" s="8"/>
      <c r="L30" s="8"/>
      <c r="M30" s="8"/>
      <c r="N30" s="8"/>
      <c r="O30" s="8"/>
      <c r="P30" s="8"/>
      <c r="Q30" s="8"/>
      <c r="R30" s="8"/>
      <c r="S30" s="8"/>
      <c r="T30" s="8"/>
      <c r="U30" s="8"/>
      <c r="V30" s="8"/>
    </row>
    <row r="31" spans="1:23" ht="15" customHeight="1">
      <c r="A31" s="8"/>
      <c r="B31" s="40"/>
      <c r="C31" s="138"/>
      <c r="D31" s="139"/>
      <c r="E31" s="139"/>
      <c r="F31" s="139"/>
      <c r="G31" s="8"/>
      <c r="H31" s="8"/>
      <c r="I31" s="8"/>
      <c r="J31" s="8"/>
      <c r="K31" s="8"/>
      <c r="L31" s="8"/>
      <c r="M31" s="8"/>
      <c r="N31" s="8"/>
      <c r="O31" s="8"/>
      <c r="P31" s="8"/>
      <c r="Q31" s="8"/>
      <c r="R31" s="8"/>
      <c r="S31" s="8"/>
      <c r="T31" s="8"/>
      <c r="U31" s="8"/>
    </row>
    <row r="32" spans="1:23" ht="15" customHeight="1">
      <c r="A32" s="8"/>
      <c r="B32" s="41"/>
      <c r="C32" s="148"/>
      <c r="D32" s="149"/>
      <c r="E32" s="149"/>
      <c r="F32" s="149"/>
      <c r="G32" s="71"/>
      <c r="H32" s="8"/>
      <c r="I32" s="8"/>
      <c r="J32" s="8"/>
      <c r="K32" s="8"/>
      <c r="L32" s="8"/>
      <c r="M32" s="8"/>
      <c r="N32" s="8"/>
      <c r="O32" s="8"/>
      <c r="P32" s="8"/>
      <c r="Q32" s="8"/>
      <c r="R32" s="8"/>
      <c r="S32" s="8"/>
      <c r="T32" s="8"/>
      <c r="U32" s="8"/>
    </row>
    <row r="33" spans="1:23" ht="15" customHeight="1">
      <c r="A33" s="8"/>
      <c r="B33" s="42"/>
      <c r="C33" s="8"/>
      <c r="D33" s="8"/>
      <c r="E33" s="8"/>
      <c r="F33" s="8"/>
      <c r="G33" s="8"/>
      <c r="H33" s="8"/>
      <c r="I33" s="8"/>
      <c r="J33" s="8"/>
      <c r="K33" s="8"/>
      <c r="L33" s="8"/>
      <c r="M33" s="8"/>
      <c r="N33" s="8"/>
      <c r="O33" s="8"/>
      <c r="P33" s="8"/>
      <c r="Q33" s="8"/>
      <c r="R33" s="8"/>
      <c r="S33" s="8"/>
      <c r="T33" s="8"/>
      <c r="U33" s="8"/>
    </row>
    <row r="34" spans="1:23" ht="12.95" customHeight="1">
      <c r="A34" s="8"/>
      <c r="B34" s="8"/>
      <c r="C34" s="8"/>
      <c r="D34" s="8"/>
      <c r="E34" s="8"/>
      <c r="F34" s="8"/>
      <c r="G34" s="8"/>
      <c r="H34" s="8"/>
      <c r="I34" s="8"/>
      <c r="J34" s="8"/>
      <c r="K34" s="8"/>
      <c r="L34" s="8"/>
      <c r="M34" s="8"/>
      <c r="N34" s="8"/>
      <c r="O34" s="8"/>
      <c r="P34" s="8"/>
      <c r="Q34" s="8"/>
      <c r="R34" s="8"/>
      <c r="S34" s="8"/>
      <c r="T34" s="8"/>
      <c r="U34" s="8"/>
      <c r="V34" s="8"/>
      <c r="W34" s="8"/>
    </row>
    <row r="35" spans="1:23" ht="12.95" customHeight="1">
      <c r="A35" s="8"/>
      <c r="B35" s="8"/>
      <c r="C35" s="8"/>
      <c r="D35" s="8"/>
      <c r="E35" s="8"/>
      <c r="F35" s="8"/>
      <c r="G35" s="8"/>
      <c r="H35" s="8"/>
      <c r="I35" s="8"/>
      <c r="J35" s="8"/>
      <c r="K35" s="8"/>
      <c r="L35" s="8"/>
      <c r="M35" s="8"/>
      <c r="N35" s="8"/>
      <c r="O35" s="8"/>
      <c r="P35" s="8"/>
      <c r="Q35" s="8"/>
      <c r="R35" s="8"/>
      <c r="S35" s="8"/>
      <c r="T35" s="8"/>
      <c r="U35" s="8"/>
      <c r="V35" s="8"/>
      <c r="W35" s="8"/>
    </row>
    <row r="36" spans="1:23" ht="12.95" customHeight="1">
      <c r="R36" s="78">
        <f>114*0.8</f>
        <v>91.2</v>
      </c>
    </row>
    <row r="37" spans="1:23" ht="12.95" customHeight="1"/>
    <row r="38" spans="1:23" ht="12.95" customHeight="1"/>
    <row r="39" spans="1:23" ht="12.95" customHeight="1"/>
    <row r="40" spans="1:23" ht="12.95" customHeight="1"/>
    <row r="41" spans="1:23" ht="12.95" customHeight="1"/>
    <row r="42" spans="1:23" ht="12.95" customHeight="1"/>
    <row r="43" spans="1:23" ht="15.95" customHeight="1"/>
    <row r="44" spans="1:23" ht="15.95" customHeight="1"/>
    <row r="45" spans="1:23" ht="15.95" customHeight="1"/>
  </sheetData>
  <mergeCells count="3">
    <mergeCell ref="B6:L6"/>
    <mergeCell ref="C31:F31"/>
    <mergeCell ref="C32:F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30"/>
  <sheetViews>
    <sheetView workbookViewId="0">
      <selection activeCell="P28" sqref="P28"/>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7.42578125" customWidth="1"/>
    <col min="16" max="16" width="23.140625" customWidth="1"/>
    <col min="17" max="17" width="2.7109375" customWidth="1"/>
    <col min="18" max="18" width="22" customWidth="1"/>
    <col min="19" max="19" width="3.42578125" customWidth="1"/>
    <col min="20" max="20" width="3.5703125" customWidth="1"/>
  </cols>
  <sheetData>
    <row r="1" spans="1:21" ht="18">
      <c r="A1" s="8"/>
      <c r="B1" s="33" t="s">
        <v>43</v>
      </c>
      <c r="C1" s="8"/>
      <c r="D1" s="8"/>
      <c r="E1" s="8"/>
      <c r="F1" s="8"/>
      <c r="G1" s="8"/>
      <c r="H1" s="8"/>
      <c r="I1" s="8"/>
      <c r="J1" s="8"/>
      <c r="K1" s="8"/>
      <c r="L1" s="8"/>
      <c r="M1" s="8"/>
      <c r="N1" s="8"/>
      <c r="O1" s="8"/>
      <c r="P1" s="8"/>
      <c r="Q1" s="8"/>
      <c r="R1" s="8"/>
      <c r="S1" s="8"/>
      <c r="T1" s="8"/>
      <c r="U1" s="8"/>
    </row>
    <row r="2" spans="1:21" ht="7.5" customHeight="1">
      <c r="A2" s="8"/>
      <c r="B2" s="8"/>
      <c r="C2" s="8"/>
      <c r="D2" s="8"/>
      <c r="E2" s="8"/>
      <c r="F2" s="8"/>
      <c r="G2" s="8"/>
      <c r="H2" s="8"/>
      <c r="I2" s="8"/>
      <c r="J2" s="8"/>
      <c r="K2" s="8"/>
      <c r="L2" s="8"/>
      <c r="M2" s="8"/>
      <c r="N2" s="8"/>
      <c r="O2" s="8"/>
      <c r="P2" s="8"/>
      <c r="Q2" s="8"/>
      <c r="R2" s="8"/>
      <c r="S2" s="8"/>
      <c r="T2" s="8"/>
      <c r="U2" s="8"/>
    </row>
    <row r="3" spans="1:21" ht="14.25" customHeight="1">
      <c r="A3" s="8"/>
      <c r="B3" s="31" t="s">
        <v>65</v>
      </c>
      <c r="C3" s="8"/>
      <c r="D3" s="8"/>
      <c r="E3" s="8"/>
      <c r="F3" s="34"/>
      <c r="G3" s="8"/>
      <c r="H3" s="8"/>
      <c r="I3" s="8"/>
      <c r="J3" s="8"/>
      <c r="K3" s="8"/>
      <c r="L3" s="8"/>
      <c r="M3" s="8"/>
      <c r="N3" s="8"/>
      <c r="O3" s="8"/>
      <c r="P3" s="8"/>
      <c r="Q3" s="8"/>
      <c r="R3" s="8"/>
      <c r="S3" s="8"/>
      <c r="T3" s="8"/>
      <c r="U3" s="8"/>
    </row>
    <row r="4" spans="1:21" s="8" customFormat="1" ht="12.95" customHeight="1">
      <c r="B4" s="24"/>
      <c r="F4" s="34"/>
    </row>
    <row r="5" spans="1:21" ht="14.25" customHeight="1">
      <c r="A5" s="8"/>
      <c r="B5" s="31" t="s">
        <v>28</v>
      </c>
      <c r="C5" s="8"/>
      <c r="D5" s="8"/>
      <c r="E5" s="8"/>
      <c r="F5" s="22"/>
      <c r="G5" s="8"/>
      <c r="H5" s="8"/>
      <c r="I5" s="8"/>
      <c r="J5" s="23"/>
      <c r="K5" s="8"/>
      <c r="L5" s="8"/>
      <c r="M5" s="8"/>
      <c r="N5" s="8"/>
      <c r="O5" s="8"/>
      <c r="P5" s="8"/>
      <c r="Q5" s="8"/>
      <c r="R5" s="8"/>
      <c r="S5" s="8"/>
      <c r="T5" s="8"/>
      <c r="U5" s="8"/>
    </row>
    <row r="6" spans="1:21" ht="12.95" customHeight="1">
      <c r="A6" s="8"/>
      <c r="B6" s="23" t="s">
        <v>55</v>
      </c>
      <c r="C6" s="8"/>
      <c r="D6" s="8"/>
      <c r="E6" s="8"/>
      <c r="F6" s="22"/>
      <c r="G6" s="8"/>
      <c r="H6" s="8"/>
      <c r="I6" s="8"/>
      <c r="J6" s="23"/>
      <c r="K6" s="8"/>
      <c r="L6" s="8"/>
      <c r="M6" s="8"/>
      <c r="N6" s="8"/>
      <c r="O6" s="8"/>
      <c r="P6" s="8"/>
      <c r="Q6" s="8"/>
      <c r="R6" s="8"/>
      <c r="S6" s="8"/>
      <c r="T6" s="8"/>
      <c r="U6" s="8"/>
    </row>
    <row r="7" spans="1:21" ht="12.95" customHeight="1">
      <c r="A7" s="8"/>
      <c r="B7" s="86" t="s">
        <v>56</v>
      </c>
      <c r="C7" s="87"/>
      <c r="D7" s="87"/>
      <c r="E7" s="87"/>
      <c r="F7" s="87"/>
      <c r="G7" s="87"/>
      <c r="H7" s="87"/>
      <c r="I7" s="87"/>
      <c r="J7" s="87"/>
      <c r="K7" s="87"/>
      <c r="L7" s="85"/>
      <c r="M7" s="8"/>
      <c r="N7" s="8"/>
      <c r="O7" s="8"/>
      <c r="P7" s="8"/>
      <c r="Q7" s="8"/>
      <c r="R7" s="8"/>
      <c r="S7" s="8"/>
      <c r="T7" s="8"/>
      <c r="U7" s="8"/>
    </row>
    <row r="8" spans="1:21" ht="12.95" customHeight="1">
      <c r="A8" s="8"/>
      <c r="B8" s="86" t="s">
        <v>41</v>
      </c>
      <c r="C8" s="87"/>
      <c r="D8" s="87"/>
      <c r="E8" s="87"/>
      <c r="F8" s="87"/>
      <c r="G8" s="87"/>
      <c r="H8" s="87"/>
      <c r="I8" s="87"/>
      <c r="J8" s="87"/>
      <c r="K8" s="87"/>
      <c r="L8" s="85"/>
      <c r="M8" s="8"/>
      <c r="N8" s="8"/>
      <c r="O8" s="8"/>
      <c r="P8" s="8"/>
      <c r="Q8" s="8"/>
      <c r="R8" s="8"/>
      <c r="S8" s="8"/>
      <c r="T8" s="8"/>
      <c r="U8" s="8"/>
    </row>
    <row r="9" spans="1:21" ht="12.95" customHeight="1">
      <c r="A9" s="8"/>
      <c r="B9" s="86" t="s">
        <v>57</v>
      </c>
      <c r="C9" s="87"/>
      <c r="D9" s="87"/>
      <c r="E9" s="87"/>
      <c r="F9" s="87"/>
      <c r="G9" s="87"/>
      <c r="H9" s="87"/>
      <c r="I9" s="87"/>
      <c r="J9" s="87"/>
      <c r="K9" s="87"/>
      <c r="L9" s="85"/>
      <c r="M9" s="8"/>
      <c r="N9" s="8"/>
      <c r="O9" s="8"/>
      <c r="P9" s="8"/>
      <c r="Q9" s="8"/>
      <c r="R9" s="8"/>
      <c r="S9" s="8"/>
      <c r="T9" s="8"/>
      <c r="U9" s="8"/>
    </row>
    <row r="10" spans="1:21" ht="12.95" customHeight="1">
      <c r="A10" s="8"/>
      <c r="B10" s="21"/>
      <c r="C10" s="8"/>
      <c r="D10" s="8"/>
      <c r="E10" s="8"/>
      <c r="F10" s="22"/>
      <c r="G10" s="8"/>
      <c r="H10" s="8"/>
      <c r="I10" s="8"/>
      <c r="J10" s="23"/>
      <c r="K10" s="8"/>
      <c r="L10" s="8"/>
      <c r="M10" s="8"/>
      <c r="N10" s="8"/>
      <c r="O10" s="8"/>
      <c r="P10" s="8"/>
      <c r="Q10" s="8"/>
      <c r="R10" s="8"/>
      <c r="S10" s="8"/>
      <c r="T10" s="8"/>
      <c r="U10" s="8"/>
    </row>
    <row r="11" spans="1:21" s="6" customFormat="1" ht="14.1" customHeight="1">
      <c r="A11" s="20"/>
      <c r="B11" s="20"/>
      <c r="C11" s="20"/>
      <c r="D11" s="20"/>
      <c r="E11" s="20"/>
      <c r="F11" s="20"/>
      <c r="G11" s="20"/>
      <c r="H11" s="20"/>
      <c r="I11" s="20"/>
      <c r="J11" s="88"/>
      <c r="K11" s="89"/>
      <c r="L11" s="88"/>
      <c r="M11" s="90"/>
      <c r="N11" s="90"/>
      <c r="O11" s="20"/>
      <c r="P11" s="20"/>
      <c r="Q11" s="20"/>
      <c r="R11" s="20"/>
      <c r="S11" s="20"/>
      <c r="T11" s="20"/>
      <c r="U11" s="20"/>
    </row>
    <row r="12" spans="1:21" s="20" customFormat="1" ht="15.75" thickBot="1">
      <c r="A12" s="91"/>
      <c r="B12" s="92"/>
      <c r="C12" s="93"/>
      <c r="D12" s="93"/>
      <c r="E12" s="93"/>
      <c r="F12" s="93"/>
      <c r="G12" s="93"/>
      <c r="H12" s="93"/>
      <c r="J12" s="89"/>
      <c r="K12" s="89"/>
      <c r="L12" s="89"/>
      <c r="M12" s="90"/>
      <c r="N12" s="90"/>
      <c r="P12" s="89"/>
      <c r="Q12" s="89"/>
      <c r="R12" s="89"/>
      <c r="S12" s="90"/>
      <c r="T12" s="90"/>
    </row>
    <row r="13" spans="1:21" s="6" customFormat="1" ht="15.75" thickBot="1">
      <c r="A13" s="94"/>
      <c r="B13" s="95" t="s">
        <v>7</v>
      </c>
      <c r="C13" s="26" t="s">
        <v>2</v>
      </c>
      <c r="D13" s="119" t="s">
        <v>0</v>
      </c>
      <c r="E13" s="120" t="s">
        <v>1</v>
      </c>
      <c r="F13" s="120" t="s">
        <v>3</v>
      </c>
      <c r="G13" s="121" t="s">
        <v>4</v>
      </c>
      <c r="H13" s="122" t="s">
        <v>5</v>
      </c>
      <c r="I13" s="20"/>
      <c r="J13" s="7" t="s">
        <v>47</v>
      </c>
      <c r="K13" s="10"/>
      <c r="L13" s="5"/>
      <c r="M13" s="32"/>
      <c r="N13" s="20"/>
      <c r="O13" s="20"/>
      <c r="P13" s="7" t="s">
        <v>79</v>
      </c>
      <c r="Q13" s="10"/>
      <c r="R13" s="5"/>
      <c r="S13" s="32"/>
      <c r="T13" s="20"/>
      <c r="U13" s="20"/>
    </row>
    <row r="14" spans="1:21" s="6" customFormat="1" ht="17.100000000000001" customHeight="1">
      <c r="A14" s="1">
        <v>1</v>
      </c>
      <c r="B14" s="112" t="s">
        <v>31</v>
      </c>
      <c r="C14" s="96">
        <f>COUNT(M14,N18,M22,T15,T18)</f>
        <v>0</v>
      </c>
      <c r="D14" s="18">
        <f>IF(M14&gt;N14,1,0)+IF(N18&gt;M18,1,0)+IF(M22&gt;N22,1,0)+IF(T15&gt;S15,1,0)+IF(T18&gt;S18,1,0)</f>
        <v>0</v>
      </c>
      <c r="E14" s="18">
        <f>IF(M14&lt;N14,1,0)+IF(N18&lt;M18,1,0)+IF(M22&lt;N22,1,0)+IF(T15&lt;S15,1,0)+IF(T18&lt;S18,1,0)</f>
        <v>0</v>
      </c>
      <c r="F14" s="18">
        <f>SUM(M14+N18+M22+S15+T18)</f>
        <v>0</v>
      </c>
      <c r="G14" s="18">
        <f>VALUE(N14+M18+N22+T15+S18)</f>
        <v>0</v>
      </c>
      <c r="H14" s="19">
        <f>AVERAGE(F14-G14)</f>
        <v>0</v>
      </c>
      <c r="I14" s="20"/>
      <c r="J14" s="97" t="str">
        <f>B14</f>
        <v>CT PORTO CRISTO</v>
      </c>
      <c r="K14" s="98"/>
      <c r="L14" s="99" t="str">
        <f>B19</f>
        <v>DESCANSA</v>
      </c>
      <c r="M14" s="123"/>
      <c r="N14" s="123"/>
      <c r="O14" s="20"/>
      <c r="P14" s="97" t="str">
        <f>B17</f>
        <v>CT LLUCMAJOR</v>
      </c>
      <c r="Q14" s="98" t="s">
        <v>6</v>
      </c>
      <c r="R14" s="97" t="str">
        <f>B18</f>
        <v>GLOBAL TC</v>
      </c>
      <c r="S14" s="100"/>
      <c r="T14" s="100"/>
      <c r="U14" s="20"/>
    </row>
    <row r="15" spans="1:21" s="6" customFormat="1" ht="17.100000000000001" customHeight="1">
      <c r="A15" s="2">
        <v>2</v>
      </c>
      <c r="B15" s="114" t="s">
        <v>13</v>
      </c>
      <c r="C15" s="14">
        <f>COUNT(N15,N19,M23,T16,S18)</f>
        <v>1</v>
      </c>
      <c r="D15" s="14">
        <f>IF(M15&lt;N15,1,0)+IF(N19&gt;M19,1,0)+IF(M23&gt;N23,1,0)+IF(T16&gt;S16,1,0)+IF(S18&gt;T18,1,0)</f>
        <v>1</v>
      </c>
      <c r="E15" s="14">
        <f>IF(M15&gt;N15,1,0)+IF(N19&lt;M19,1,0)+IF(M23&lt;N23,1,0)+IF(T16&lt;S16,1,0)+IF(S18&lt;T18,1,0)</f>
        <v>0</v>
      </c>
      <c r="F15" s="14">
        <f>VALUE(N15+N19+M23+T16+S18)</f>
        <v>6</v>
      </c>
      <c r="G15" s="14">
        <f>VALUE(M15+M19+N23+S16+T18)</f>
        <v>0</v>
      </c>
      <c r="H15" s="15">
        <f>AVERAGE(F15-G15)</f>
        <v>6</v>
      </c>
      <c r="I15" s="20"/>
      <c r="J15" s="97" t="str">
        <f>B18</f>
        <v>GLOBAL TC</v>
      </c>
      <c r="K15" s="98" t="s">
        <v>6</v>
      </c>
      <c r="L15" s="101" t="str">
        <f>B15</f>
        <v>CT POLLENTIA</v>
      </c>
      <c r="M15" s="151">
        <v>0</v>
      </c>
      <c r="N15" s="151">
        <v>6</v>
      </c>
      <c r="O15" s="20"/>
      <c r="P15" s="101" t="str">
        <f>B14</f>
        <v>CT PORTO CRISTO</v>
      </c>
      <c r="Q15" s="98" t="s">
        <v>6</v>
      </c>
      <c r="R15" s="97" t="str">
        <f>B16</f>
        <v>MATCH POINT TC</v>
      </c>
      <c r="S15" s="100"/>
      <c r="T15" s="100"/>
      <c r="U15" s="20"/>
    </row>
    <row r="16" spans="1:21" s="6" customFormat="1" ht="17.100000000000001" customHeight="1">
      <c r="A16" s="2">
        <v>3</v>
      </c>
      <c r="B16" s="114" t="s">
        <v>35</v>
      </c>
      <c r="C16" s="14">
        <f>COUNT(M16,N20,N23,S15,S20)</f>
        <v>0</v>
      </c>
      <c r="D16" s="14">
        <f>IF(M16&gt;N16,1,0)+IF(N20&gt;M20,1,0)+IF(N23&gt;M23,1,0)+IF(T15&gt;S15,1,0)+IF(S20&gt;T20,1,0)</f>
        <v>0</v>
      </c>
      <c r="E16" s="103">
        <f>IF(M16&lt;N16,1,0)+IF(N20&lt;M20,1,0)+IF(N23&lt;M23,1,0)+IF(T15&lt;S15,1,0)+IF(S20&lt;T20,1,0)</f>
        <v>0</v>
      </c>
      <c r="F16" s="14">
        <f>VALUE(M16+N20+N23+T15+S20)</f>
        <v>0</v>
      </c>
      <c r="G16" s="14">
        <f>VALUE(N16+M20+M23+S15+T20)</f>
        <v>0</v>
      </c>
      <c r="H16" s="15">
        <f>AVERAGE(F16-G16)</f>
        <v>0</v>
      </c>
      <c r="I16" s="20"/>
      <c r="J16" s="97" t="str">
        <f>B16</f>
        <v>MATCH POINT TC</v>
      </c>
      <c r="K16" s="98" t="s">
        <v>6</v>
      </c>
      <c r="L16" s="101" t="str">
        <f>B17</f>
        <v>CT LLUCMAJOR</v>
      </c>
      <c r="M16" s="102"/>
      <c r="N16" s="102"/>
      <c r="O16" s="20"/>
      <c r="P16" s="104" t="str">
        <f>B19</f>
        <v>DESCANSA</v>
      </c>
      <c r="Q16" s="98"/>
      <c r="R16" s="105" t="str">
        <f>B15</f>
        <v>CT POLLENTIA</v>
      </c>
      <c r="S16" s="123"/>
      <c r="T16" s="123"/>
      <c r="U16" s="20"/>
    </row>
    <row r="17" spans="1:21" s="6" customFormat="1" ht="17.100000000000001" customHeight="1">
      <c r="A17" s="116">
        <v>4</v>
      </c>
      <c r="B17" s="114" t="s">
        <v>36</v>
      </c>
      <c r="C17" s="14">
        <f>COUNT(N16,M19,N22,S14,S19)</f>
        <v>0</v>
      </c>
      <c r="D17" s="14">
        <f>IF(N16&gt;M16,1,0)+IF(M19&gt;N19,1,0)+IF(N22&gt;M22,1,0)+IF(T14&gt;S14,1,0)+IF(S19&gt;T19,1,0)</f>
        <v>0</v>
      </c>
      <c r="E17" s="14">
        <f>IF(N16&lt;M16,1,0)+IF(M19&lt;N19,1,0)+IF(N22&lt;M22,1,0)+IF(T14&lt;S14,1,0)+IF(S19&lt;T19,1,0)</f>
        <v>0</v>
      </c>
      <c r="F17" s="14">
        <f>VALUE(N16+M19+N22+S14+S19)</f>
        <v>0</v>
      </c>
      <c r="G17" s="14">
        <f>VALUE(M16+N19+M22+T14+T19)</f>
        <v>0</v>
      </c>
      <c r="H17" s="15">
        <f>AVERAGE(F17-G17)</f>
        <v>0</v>
      </c>
      <c r="I17" s="20"/>
      <c r="J17" s="7" t="s">
        <v>53</v>
      </c>
      <c r="K17" s="10"/>
      <c r="L17" s="5"/>
      <c r="M17" s="77"/>
      <c r="O17" s="20"/>
      <c r="P17" s="7" t="s">
        <v>80</v>
      </c>
      <c r="Q17" s="10"/>
      <c r="R17" s="5"/>
      <c r="S17" s="32"/>
      <c r="T17" s="85"/>
      <c r="U17" s="20"/>
    </row>
    <row r="18" spans="1:21" s="20" customFormat="1" ht="15.75" thickBot="1">
      <c r="A18" s="3">
        <v>5</v>
      </c>
      <c r="B18" s="117" t="s">
        <v>11</v>
      </c>
      <c r="C18" s="16">
        <f>COUNT(M15,M18,N24,S14,T20)</f>
        <v>1</v>
      </c>
      <c r="D18" s="16">
        <f>IF(M15&gt;N15,1,0)+IF(M18&gt;N18,1,0)+IF(N24&gt;M24,1,0)+IF(S14&lt;T14,1,0)+IF(T20&gt;S20,1,0)</f>
        <v>0</v>
      </c>
      <c r="E18" s="16">
        <f>C18-D18</f>
        <v>1</v>
      </c>
      <c r="F18" s="16">
        <f>VALUE(M15+M18+N24+T14+T20)</f>
        <v>0</v>
      </c>
      <c r="G18" s="16">
        <f>VALUE(N15+N18+M24+S14+S20)</f>
        <v>6</v>
      </c>
      <c r="H18" s="17">
        <f>AVERAGE(F18-G18)</f>
        <v>-6</v>
      </c>
      <c r="J18" s="97" t="str">
        <f>B18</f>
        <v>GLOBAL TC</v>
      </c>
      <c r="K18" s="98" t="s">
        <v>6</v>
      </c>
      <c r="L18" s="106" t="str">
        <f>B14</f>
        <v>CT PORTO CRISTO</v>
      </c>
      <c r="M18" s="102"/>
      <c r="N18" s="102"/>
      <c r="P18" s="97" t="str">
        <f>B15</f>
        <v>CT POLLENTIA</v>
      </c>
      <c r="Q18" s="98" t="s">
        <v>6</v>
      </c>
      <c r="R18" s="97" t="str">
        <f>B14</f>
        <v>CT PORTO CRISTO</v>
      </c>
      <c r="S18" s="100"/>
      <c r="T18" s="100"/>
    </row>
    <row r="19" spans="1:21" s="20" customFormat="1" ht="17.100000000000001" customHeight="1">
      <c r="A19" s="73"/>
      <c r="B19" s="107" t="s">
        <v>14</v>
      </c>
      <c r="C19" s="75"/>
      <c r="D19" s="75"/>
      <c r="E19" s="75"/>
      <c r="F19" s="75"/>
      <c r="G19" s="75"/>
      <c r="H19" s="75"/>
      <c r="J19" s="97" t="str">
        <f>B17</f>
        <v>CT LLUCMAJOR</v>
      </c>
      <c r="K19" s="98" t="s">
        <v>6</v>
      </c>
      <c r="L19" s="106" t="str">
        <f>B15</f>
        <v>CT POLLENTIA</v>
      </c>
      <c r="M19" s="102"/>
      <c r="N19" s="102"/>
      <c r="P19" s="97" t="str">
        <f>B17</f>
        <v>CT LLUCMAJOR</v>
      </c>
      <c r="Q19" s="98"/>
      <c r="R19" s="109" t="str">
        <f>B19</f>
        <v>DESCANSA</v>
      </c>
      <c r="S19" s="123"/>
      <c r="T19" s="123"/>
    </row>
    <row r="20" spans="1:21" s="20" customFormat="1" ht="17.100000000000001" customHeight="1">
      <c r="J20" s="104" t="str">
        <f>B19</f>
        <v>DESCANSA</v>
      </c>
      <c r="K20" s="98"/>
      <c r="L20" s="106" t="str">
        <f>B16</f>
        <v>MATCH POINT TC</v>
      </c>
      <c r="M20" s="123"/>
      <c r="N20" s="123"/>
      <c r="P20" s="97" t="str">
        <f>B16</f>
        <v>MATCH POINT TC</v>
      </c>
      <c r="Q20" s="98" t="s">
        <v>6</v>
      </c>
      <c r="R20" s="106" t="str">
        <f>B18</f>
        <v>GLOBAL TC</v>
      </c>
      <c r="S20" s="100"/>
      <c r="T20" s="100"/>
    </row>
    <row r="21" spans="1:21" s="6" customFormat="1" ht="17.100000000000001" customHeight="1">
      <c r="A21" s="20"/>
      <c r="B21" s="20"/>
      <c r="C21" s="20"/>
      <c r="D21" s="20"/>
      <c r="E21" s="20"/>
      <c r="F21" s="20"/>
      <c r="G21" s="20"/>
      <c r="H21" s="20"/>
      <c r="I21" s="20"/>
      <c r="J21" s="7" t="s">
        <v>54</v>
      </c>
      <c r="K21" s="10"/>
      <c r="L21" s="5"/>
      <c r="M21" s="77"/>
      <c r="O21" s="20"/>
      <c r="P21" s="89"/>
      <c r="Q21" s="89"/>
      <c r="R21" s="89"/>
      <c r="S21" s="90"/>
      <c r="T21" s="90"/>
      <c r="U21" s="20"/>
    </row>
    <row r="22" spans="1:21" s="6" customFormat="1" ht="17.100000000000001" customHeight="1">
      <c r="A22" s="20"/>
      <c r="B22" s="20"/>
      <c r="C22" s="20"/>
      <c r="D22" s="20"/>
      <c r="E22" s="20"/>
      <c r="F22" s="20"/>
      <c r="G22" s="20"/>
      <c r="H22" s="20"/>
      <c r="I22" s="20"/>
      <c r="J22" s="97" t="str">
        <f>B14</f>
        <v>CT PORTO CRISTO</v>
      </c>
      <c r="K22" s="98" t="s">
        <v>6</v>
      </c>
      <c r="L22" s="97" t="str">
        <f>B17</f>
        <v>CT LLUCMAJOR</v>
      </c>
      <c r="M22" s="102"/>
      <c r="N22" s="102"/>
      <c r="O22" s="20"/>
      <c r="P22" s="20"/>
      <c r="Q22" s="20"/>
      <c r="R22" s="20"/>
      <c r="S22" s="20"/>
      <c r="T22" s="20"/>
      <c r="U22" s="20"/>
    </row>
    <row r="23" spans="1:21" s="6" customFormat="1" ht="17.100000000000001" customHeight="1">
      <c r="A23" s="8"/>
      <c r="B23" s="110"/>
      <c r="C23" s="8"/>
      <c r="D23" s="8"/>
      <c r="E23" s="8"/>
      <c r="F23" s="8"/>
      <c r="G23" s="8"/>
      <c r="H23" s="20"/>
      <c r="I23" s="20"/>
      <c r="J23" s="101" t="str">
        <f>B15</f>
        <v>CT POLLENTIA</v>
      </c>
      <c r="K23" s="98" t="s">
        <v>6</v>
      </c>
      <c r="L23" s="97" t="str">
        <f>B16</f>
        <v>MATCH POINT TC</v>
      </c>
      <c r="M23" s="102"/>
      <c r="N23" s="102"/>
      <c r="O23" s="20"/>
      <c r="P23" s="20"/>
      <c r="Q23" s="20"/>
      <c r="R23" s="20"/>
      <c r="S23" s="20"/>
      <c r="T23" s="20"/>
      <c r="U23" s="20"/>
    </row>
    <row r="24" spans="1:21" s="6" customFormat="1" ht="17.100000000000001" customHeight="1">
      <c r="A24" s="20"/>
      <c r="B24" s="20"/>
      <c r="C24" s="20"/>
      <c r="D24" s="20"/>
      <c r="E24" s="20"/>
      <c r="F24" s="20"/>
      <c r="G24" s="20"/>
      <c r="H24" s="20"/>
      <c r="I24" s="20"/>
      <c r="J24" s="104" t="str">
        <f>B19</f>
        <v>DESCANSA</v>
      </c>
      <c r="K24" s="98"/>
      <c r="L24" s="106" t="str">
        <f>B18</f>
        <v>GLOBAL TC</v>
      </c>
      <c r="M24" s="123"/>
      <c r="N24" s="123"/>
      <c r="O24" s="20"/>
      <c r="P24" s="20"/>
      <c r="Q24" s="20"/>
      <c r="R24" s="20"/>
      <c r="S24" s="20"/>
      <c r="T24" s="20"/>
      <c r="U24" s="20"/>
    </row>
    <row r="25" spans="1:21" ht="13.5" customHeight="1">
      <c r="A25" s="20"/>
      <c r="B25" s="20"/>
      <c r="C25" s="20"/>
      <c r="D25" s="20"/>
      <c r="E25" s="20"/>
      <c r="F25" s="20"/>
      <c r="G25" s="20"/>
      <c r="H25" s="20"/>
      <c r="I25" s="20"/>
      <c r="J25" s="20"/>
      <c r="K25" s="20"/>
      <c r="L25" s="20"/>
      <c r="M25" s="20"/>
      <c r="N25" s="20"/>
      <c r="O25" s="20"/>
      <c r="P25" s="20"/>
      <c r="Q25" s="20"/>
      <c r="R25" s="20"/>
      <c r="S25" s="20"/>
      <c r="T25" s="20"/>
      <c r="U25" s="8"/>
    </row>
    <row r="26" spans="1:21" s="20" customFormat="1" ht="12.95" customHeight="1">
      <c r="A26" s="91"/>
      <c r="B26" s="92"/>
      <c r="C26" s="93"/>
      <c r="D26" s="93"/>
      <c r="E26" s="93"/>
      <c r="F26" s="93"/>
      <c r="G26" s="93"/>
      <c r="H26" s="93"/>
      <c r="J26" s="89"/>
      <c r="K26" s="89"/>
      <c r="L26" s="89"/>
      <c r="M26" s="90"/>
      <c r="N26" s="90"/>
      <c r="P26" s="89"/>
      <c r="Q26" s="89"/>
      <c r="R26" s="111"/>
      <c r="S26" s="90"/>
      <c r="T26" s="90"/>
    </row>
    <row r="27" spans="1:21" ht="21" customHeight="1">
      <c r="B27" s="146" t="s">
        <v>18</v>
      </c>
      <c r="C27" s="146"/>
      <c r="D27" s="146"/>
      <c r="E27" s="146"/>
      <c r="F27" s="146"/>
      <c r="G27" s="146"/>
      <c r="H27" s="146"/>
      <c r="I27" s="146"/>
      <c r="J27" s="146"/>
      <c r="K27" s="146"/>
      <c r="N27" s="8"/>
    </row>
    <row r="28" spans="1:21" ht="12" customHeight="1">
      <c r="A28" s="8"/>
      <c r="B28" s="146"/>
      <c r="C28" s="146"/>
      <c r="D28" s="146"/>
      <c r="E28" s="146"/>
      <c r="F28" s="146"/>
      <c r="G28" s="146"/>
      <c r="H28" s="146"/>
      <c r="I28" s="146"/>
      <c r="J28" s="146"/>
      <c r="K28" s="146"/>
    </row>
    <row r="29" spans="1:21" ht="17.25" customHeight="1">
      <c r="A29" s="8"/>
      <c r="B29" s="146"/>
      <c r="C29" s="146"/>
      <c r="D29" s="146"/>
      <c r="E29" s="146"/>
      <c r="F29" s="146"/>
      <c r="G29" s="146"/>
      <c r="H29" s="146"/>
      <c r="I29" s="146"/>
      <c r="J29" s="146"/>
      <c r="K29" s="146"/>
    </row>
    <row r="30" spans="1:21">
      <c r="A30" s="8"/>
      <c r="B30" s="8"/>
      <c r="C30" s="8"/>
      <c r="D30" s="8"/>
      <c r="E30" s="8"/>
      <c r="F30" s="8"/>
      <c r="G30" s="8"/>
      <c r="H30" s="8"/>
      <c r="I30" s="8"/>
      <c r="J30" s="20"/>
      <c r="K30" s="20"/>
      <c r="L30" s="20"/>
      <c r="M30" s="20"/>
      <c r="N30" s="20"/>
      <c r="O30" s="20"/>
      <c r="P30" s="20"/>
      <c r="Q30" s="20"/>
      <c r="R30" s="20"/>
      <c r="S30" s="20"/>
      <c r="T30" s="20"/>
      <c r="U30" s="8"/>
    </row>
  </sheetData>
  <mergeCells count="1">
    <mergeCell ref="B27:K29"/>
  </mergeCells>
  <pageMargins left="0.70866141732283472" right="0.70866141732283472" top="0.74803149606299213" bottom="0.74803149606299213" header="0.31496062992125984" footer="0.31496062992125984"/>
  <pageSetup paperSize="9" scale="75" orientation="landscape" r:id="rId1"/>
  <ignoredErrors>
    <ignoredError sqref="J15 P1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45"/>
  <sheetViews>
    <sheetView workbookViewId="0">
      <selection activeCell="R18" sqref="R18"/>
    </sheetView>
  </sheetViews>
  <sheetFormatPr baseColWidth="10" defaultRowHeight="15"/>
  <cols>
    <col min="1" max="1" width="3.7109375" customWidth="1"/>
    <col min="2" max="2" width="23.28515625" customWidth="1"/>
    <col min="3" max="3" width="6.28515625" customWidth="1"/>
    <col min="4" max="4" width="10.140625" customWidth="1"/>
    <col min="5" max="5" width="3.85546875" customWidth="1"/>
    <col min="6" max="6" width="4" customWidth="1"/>
    <col min="7" max="7" width="3.5703125" customWidth="1"/>
    <col min="8" max="8" width="4.85546875" customWidth="1"/>
    <col min="9" max="9" width="4.42578125" customWidth="1"/>
    <col min="10" max="10" width="5.140625" customWidth="1"/>
    <col min="11" max="11" width="3.7109375" customWidth="1"/>
    <col min="12" max="12" width="22.85546875" customWidth="1"/>
    <col min="13" max="13" width="3" customWidth="1"/>
    <col min="14" max="14" width="22.5703125" customWidth="1"/>
    <col min="15" max="15" width="3.5703125" customWidth="1"/>
    <col min="16" max="16" width="3.7109375" customWidth="1"/>
    <col min="17" max="17" width="2.85546875" customWidth="1"/>
    <col min="18" max="18" width="22.140625" customWidth="1"/>
    <col min="19" max="19" width="2.7109375" customWidth="1"/>
    <col min="20" max="20" width="20.85546875" customWidth="1"/>
    <col min="21" max="21" width="3.42578125" customWidth="1"/>
    <col min="22" max="22" width="3.5703125" customWidth="1"/>
  </cols>
  <sheetData>
    <row r="1" spans="1:23" ht="18">
      <c r="A1" s="8"/>
      <c r="B1" s="33" t="s">
        <v>43</v>
      </c>
      <c r="C1" s="33"/>
      <c r="D1" s="33"/>
      <c r="E1" s="8"/>
      <c r="F1" s="8"/>
      <c r="G1" s="8"/>
      <c r="H1" s="8"/>
      <c r="I1" s="8"/>
      <c r="J1" s="8"/>
      <c r="K1" s="8"/>
      <c r="L1" s="8"/>
      <c r="M1" s="8"/>
      <c r="N1" s="8"/>
      <c r="O1" s="8"/>
      <c r="P1" s="8"/>
      <c r="Q1" s="8"/>
      <c r="R1" s="8"/>
      <c r="S1" s="8"/>
      <c r="T1" s="8"/>
      <c r="U1" s="8"/>
      <c r="V1" s="8"/>
      <c r="W1" s="8"/>
    </row>
    <row r="2" spans="1:23" ht="8.25" customHeight="1">
      <c r="A2" s="8"/>
      <c r="B2" s="8"/>
      <c r="C2" s="8"/>
      <c r="D2" s="8"/>
      <c r="E2" s="8"/>
      <c r="F2" s="8"/>
      <c r="G2" s="8"/>
      <c r="H2" s="8"/>
      <c r="I2" s="8"/>
      <c r="J2" s="8"/>
      <c r="K2" s="8"/>
      <c r="L2" s="8"/>
      <c r="M2" s="8"/>
      <c r="N2" s="8"/>
      <c r="O2" s="8"/>
      <c r="P2" s="8"/>
      <c r="Q2" s="8"/>
      <c r="R2" s="8"/>
      <c r="S2" s="8"/>
      <c r="T2" s="8"/>
      <c r="U2" s="8"/>
      <c r="V2" s="8"/>
      <c r="W2" s="8"/>
    </row>
    <row r="3" spans="1:23" ht="14.1" customHeight="1">
      <c r="A3" s="8"/>
      <c r="B3" s="31" t="s">
        <v>66</v>
      </c>
      <c r="C3" s="31"/>
      <c r="D3" s="24"/>
      <c r="E3" s="8"/>
      <c r="F3" s="8"/>
      <c r="G3" s="8"/>
      <c r="H3" s="8"/>
      <c r="I3" s="8"/>
      <c r="J3" s="8"/>
      <c r="K3" s="8"/>
      <c r="L3" s="8"/>
      <c r="M3" s="8"/>
      <c r="N3" s="8"/>
      <c r="O3" s="8"/>
      <c r="P3" s="8"/>
      <c r="Q3" s="8"/>
      <c r="R3" s="8"/>
      <c r="S3" s="8"/>
      <c r="T3" s="8"/>
      <c r="U3" s="8"/>
      <c r="V3" s="8"/>
      <c r="W3" s="8"/>
    </row>
    <row r="4" spans="1:23" ht="18.75" customHeight="1">
      <c r="A4" s="8"/>
      <c r="B4" s="22"/>
      <c r="C4" s="22"/>
      <c r="D4" s="22"/>
      <c r="E4" s="8"/>
      <c r="F4" s="8"/>
      <c r="G4" s="8"/>
      <c r="H4" s="8"/>
      <c r="I4" s="8"/>
      <c r="J4" s="8"/>
      <c r="K4" s="8"/>
      <c r="L4" s="8"/>
      <c r="M4" s="8"/>
      <c r="N4" s="8"/>
      <c r="O4" s="8"/>
      <c r="P4" s="8"/>
      <c r="Q4" s="8"/>
      <c r="R4" s="8"/>
      <c r="S4" s="8"/>
      <c r="T4" s="8"/>
      <c r="U4" s="8"/>
      <c r="V4" s="8"/>
      <c r="W4" s="8"/>
    </row>
    <row r="5" spans="1:23" ht="14.25" customHeight="1">
      <c r="A5" s="8"/>
      <c r="B5" s="56" t="s">
        <v>19</v>
      </c>
      <c r="C5" s="56"/>
      <c r="D5" s="8"/>
      <c r="E5" s="8"/>
      <c r="F5" s="8"/>
      <c r="G5" s="8"/>
      <c r="H5" s="8"/>
      <c r="I5" s="8"/>
      <c r="J5" s="8"/>
      <c r="K5" s="8"/>
      <c r="L5" s="8"/>
      <c r="M5" s="8"/>
      <c r="N5" s="8"/>
      <c r="O5" s="8"/>
      <c r="P5" s="8"/>
      <c r="Q5" s="8"/>
      <c r="R5" s="8"/>
      <c r="S5" s="8"/>
      <c r="T5" s="8"/>
      <c r="U5" s="8"/>
      <c r="V5" s="8"/>
      <c r="W5" s="8"/>
    </row>
    <row r="6" spans="1:23" s="35" customFormat="1" ht="14.1" customHeight="1">
      <c r="B6" s="147" t="s">
        <v>39</v>
      </c>
      <c r="C6" s="147"/>
      <c r="D6" s="147"/>
      <c r="E6" s="147"/>
      <c r="F6" s="147"/>
      <c r="G6" s="147"/>
      <c r="H6" s="147"/>
      <c r="I6" s="147"/>
      <c r="J6" s="147"/>
      <c r="K6" s="147"/>
      <c r="L6" s="147"/>
      <c r="M6" s="38"/>
    </row>
    <row r="7" spans="1:23" s="6" customFormat="1" ht="9" customHeight="1">
      <c r="A7" s="20"/>
      <c r="B7" s="24"/>
      <c r="C7" s="24"/>
      <c r="D7" s="24"/>
      <c r="E7" s="20"/>
      <c r="F7" s="20"/>
      <c r="G7" s="25"/>
      <c r="H7" s="25"/>
      <c r="I7" s="25"/>
      <c r="J7" s="25"/>
      <c r="K7" s="25"/>
      <c r="L7" s="25"/>
      <c r="M7" s="25"/>
      <c r="N7" s="20"/>
      <c r="O7" s="20"/>
      <c r="P7" s="20"/>
      <c r="Q7" s="20"/>
      <c r="R7" s="20"/>
      <c r="S7" s="20"/>
      <c r="T7" s="20"/>
      <c r="U7" s="20"/>
      <c r="V7" s="20"/>
      <c r="W7" s="20"/>
    </row>
    <row r="8" spans="1:23" s="6" customFormat="1" ht="14.1" customHeight="1">
      <c r="A8" s="20"/>
      <c r="B8" s="67" t="s">
        <v>32</v>
      </c>
      <c r="C8" s="67"/>
      <c r="D8" s="67"/>
      <c r="E8" s="68"/>
      <c r="F8" s="68"/>
      <c r="G8" s="68"/>
      <c r="H8" s="68"/>
      <c r="I8" s="68"/>
      <c r="J8" s="68"/>
      <c r="K8" s="68"/>
      <c r="L8" s="68"/>
      <c r="M8" s="68"/>
      <c r="N8" s="69"/>
      <c r="O8" s="70"/>
      <c r="P8" s="70"/>
      <c r="Q8" s="70"/>
      <c r="R8" s="20"/>
      <c r="S8" s="20"/>
      <c r="T8" s="20"/>
      <c r="U8" s="20"/>
      <c r="V8" s="20"/>
      <c r="W8" s="20"/>
    </row>
    <row r="9" spans="1:23" s="6" customFormat="1" ht="14.1" customHeight="1">
      <c r="A9" s="20"/>
      <c r="B9" s="67" t="s">
        <v>22</v>
      </c>
      <c r="C9" s="67"/>
      <c r="D9" s="67"/>
      <c r="E9" s="68"/>
      <c r="F9" s="68"/>
      <c r="G9" s="68"/>
      <c r="H9" s="68"/>
      <c r="I9" s="68"/>
      <c r="J9" s="68"/>
      <c r="K9" s="68"/>
      <c r="L9" s="68"/>
      <c r="M9" s="68"/>
      <c r="N9" s="69"/>
      <c r="O9" s="70"/>
      <c r="P9" s="70"/>
      <c r="Q9" s="70"/>
      <c r="R9" s="20"/>
      <c r="S9" s="20"/>
      <c r="T9" s="20"/>
      <c r="U9" s="20"/>
      <c r="V9" s="20"/>
      <c r="W9" s="20"/>
    </row>
    <row r="10" spans="1:23" s="6" customFormat="1" ht="14.1" customHeight="1">
      <c r="A10" s="20"/>
      <c r="B10" s="67" t="s">
        <v>21</v>
      </c>
      <c r="C10" s="67"/>
      <c r="D10" s="67"/>
      <c r="E10" s="68"/>
      <c r="F10" s="68"/>
      <c r="G10" s="68"/>
      <c r="H10" s="68"/>
      <c r="I10" s="68"/>
      <c r="J10" s="68"/>
      <c r="K10" s="68"/>
      <c r="L10" s="68"/>
      <c r="M10" s="68"/>
      <c r="N10" s="69"/>
      <c r="O10" s="70"/>
      <c r="P10" s="70"/>
      <c r="Q10" s="70"/>
      <c r="R10" s="20"/>
      <c r="S10" s="20"/>
      <c r="T10" s="20"/>
      <c r="U10" s="20"/>
      <c r="V10" s="20"/>
      <c r="W10" s="20"/>
    </row>
    <row r="11" spans="1:23" s="6" customFormat="1" ht="12.95" customHeight="1">
      <c r="A11" s="20"/>
      <c r="B11" s="24"/>
      <c r="C11" s="24"/>
      <c r="D11" s="24"/>
      <c r="E11" s="20"/>
      <c r="F11" s="20"/>
      <c r="G11" s="25"/>
      <c r="H11" s="25"/>
      <c r="I11" s="25"/>
      <c r="J11" s="25"/>
      <c r="K11" s="25"/>
      <c r="L11" s="25"/>
      <c r="M11" s="25"/>
      <c r="N11" s="20"/>
      <c r="O11" s="20"/>
      <c r="P11" s="20"/>
      <c r="Q11" s="20"/>
      <c r="R11" s="20"/>
      <c r="S11" s="20"/>
      <c r="T11" s="20"/>
      <c r="U11" s="20"/>
      <c r="V11" s="20"/>
      <c r="W11" s="20"/>
    </row>
    <row r="12" spans="1:23" s="6" customFormat="1" ht="12.95" customHeight="1" thickBot="1">
      <c r="A12" s="20"/>
      <c r="B12" s="20"/>
      <c r="C12" s="20"/>
      <c r="D12" s="20"/>
      <c r="E12" s="20"/>
      <c r="F12" s="20"/>
      <c r="G12" s="20"/>
      <c r="H12" s="20"/>
      <c r="I12" s="20"/>
      <c r="J12" s="20"/>
      <c r="K12" s="20"/>
      <c r="L12" s="20"/>
      <c r="M12" s="20"/>
      <c r="N12" s="20"/>
      <c r="O12" s="20"/>
      <c r="P12" s="20"/>
      <c r="Q12" s="20"/>
      <c r="R12" s="20"/>
      <c r="S12" s="20"/>
      <c r="T12" s="20"/>
      <c r="U12" s="20"/>
      <c r="V12" s="20"/>
      <c r="W12" s="20"/>
    </row>
    <row r="13" spans="1:23" s="6" customFormat="1" ht="17.100000000000001" customHeight="1" thickBot="1">
      <c r="A13" s="9"/>
      <c r="B13" s="4" t="s">
        <v>7</v>
      </c>
      <c r="C13" s="4" t="s">
        <v>34</v>
      </c>
      <c r="D13" s="60" t="s">
        <v>30</v>
      </c>
      <c r="E13" s="26" t="s">
        <v>2</v>
      </c>
      <c r="F13" s="27" t="s">
        <v>0</v>
      </c>
      <c r="G13" s="28" t="s">
        <v>1</v>
      </c>
      <c r="H13" s="28" t="s">
        <v>3</v>
      </c>
      <c r="I13" s="29" t="s">
        <v>4</v>
      </c>
      <c r="J13" s="30" t="s">
        <v>5</v>
      </c>
      <c r="K13" s="20"/>
      <c r="L13" s="7" t="s">
        <v>47</v>
      </c>
      <c r="M13" s="10"/>
      <c r="N13" s="5"/>
      <c r="O13" s="32"/>
      <c r="P13" s="20"/>
      <c r="Q13" s="20"/>
      <c r="R13" s="7" t="s">
        <v>49</v>
      </c>
      <c r="S13" s="10"/>
      <c r="T13" s="5"/>
      <c r="U13" s="32"/>
      <c r="V13" s="20"/>
      <c r="W13" s="20"/>
    </row>
    <row r="14" spans="1:23" s="6" customFormat="1" ht="17.100000000000001" customHeight="1">
      <c r="A14" s="1">
        <v>1</v>
      </c>
      <c r="B14" s="44" t="s">
        <v>67</v>
      </c>
      <c r="C14" s="61">
        <v>1</v>
      </c>
      <c r="D14" s="61">
        <v>20549</v>
      </c>
      <c r="E14" s="11">
        <f>COUNT(O14,P17,U14)</f>
        <v>0</v>
      </c>
      <c r="F14" s="12">
        <f>IF(O14&gt;P14,1,0)+IF(P17&gt;O17,1,0)+IF(U14&gt;V14,1,0)</f>
        <v>0</v>
      </c>
      <c r="G14" s="12">
        <f>IF(O14&lt;P14,1,0)+IF(P17&lt;O17,1,0)+IF(U14&lt;V14,1,0)</f>
        <v>0</v>
      </c>
      <c r="H14" s="12">
        <f>VALUE(O14+P17+U14)</f>
        <v>0</v>
      </c>
      <c r="I14" s="12">
        <f>VALUE(P14+O17+V14)</f>
        <v>0</v>
      </c>
      <c r="J14" s="13">
        <f>AVERAGE(H14-I14)</f>
        <v>0</v>
      </c>
      <c r="K14" s="37"/>
      <c r="L14" s="47" t="str">
        <f>B14</f>
        <v>SPORTING TC "A"</v>
      </c>
      <c r="M14" s="48"/>
      <c r="N14" s="49" t="str">
        <f>B17</f>
        <v>DESCANSA</v>
      </c>
      <c r="O14" s="80"/>
      <c r="P14" s="80"/>
      <c r="Q14" s="50"/>
      <c r="R14" s="47" t="str">
        <f>B14</f>
        <v>SPORTING TC "A"</v>
      </c>
      <c r="S14" s="48" t="s">
        <v>6</v>
      </c>
      <c r="T14" s="47" t="str">
        <f>B15</f>
        <v>CT LA SALLE</v>
      </c>
      <c r="U14" s="46"/>
      <c r="V14" s="46"/>
      <c r="W14" s="20"/>
    </row>
    <row r="15" spans="1:23" s="6" customFormat="1" ht="17.100000000000001" customHeight="1">
      <c r="A15" s="2">
        <v>2</v>
      </c>
      <c r="B15" s="45" t="s">
        <v>12</v>
      </c>
      <c r="C15" s="62"/>
      <c r="D15" s="62">
        <v>24271</v>
      </c>
      <c r="E15" s="14">
        <f>COUNT(O15,P18,V14)</f>
        <v>0</v>
      </c>
      <c r="F15" s="14">
        <f>IF(O15&gt;P15,1,0)+IF(P18&gt;O18,1,0)+IF(V14&gt;U14,1,0)</f>
        <v>0</v>
      </c>
      <c r="G15" s="14">
        <f>IF(O15&lt;P15,1,0)+IF(P18&lt;O18,1,0)+IF(V14&lt;U14,1,0)</f>
        <v>0</v>
      </c>
      <c r="H15" s="14">
        <f>VALUE(O15+P18+V14)</f>
        <v>0</v>
      </c>
      <c r="I15" s="14">
        <f>VALUE(P15+O18+U14)</f>
        <v>0</v>
      </c>
      <c r="J15" s="15">
        <f>AVERAGE(H15-I15)</f>
        <v>0</v>
      </c>
      <c r="K15" s="37"/>
      <c r="L15" s="47" t="str">
        <f>B15</f>
        <v>CT LA SALLE</v>
      </c>
      <c r="M15" s="48" t="s">
        <v>6</v>
      </c>
      <c r="N15" s="51" t="str">
        <f>B16</f>
        <v>CT PORTO CRISTO</v>
      </c>
      <c r="O15" s="46"/>
      <c r="P15" s="46"/>
      <c r="Q15" s="50"/>
      <c r="R15" s="51" t="str">
        <f>B16</f>
        <v>CT PORTO CRISTO</v>
      </c>
      <c r="S15" s="48"/>
      <c r="T15" s="76" t="str">
        <f>B17</f>
        <v>DESCANSA</v>
      </c>
      <c r="U15" s="80"/>
      <c r="V15" s="80"/>
      <c r="W15" s="20"/>
    </row>
    <row r="16" spans="1:23" s="6" customFormat="1" ht="17.100000000000001" customHeight="1" thickBot="1">
      <c r="A16" s="3">
        <v>3</v>
      </c>
      <c r="B16" s="58" t="s">
        <v>31</v>
      </c>
      <c r="C16" s="63"/>
      <c r="D16" s="63">
        <v>27891</v>
      </c>
      <c r="E16" s="16">
        <f>COUNT(P15,O17,U15)</f>
        <v>0</v>
      </c>
      <c r="F16" s="64">
        <f>IF(O17&gt;P17,1,0)+IF(P15&gt;O15,1,0)+IF(U15&gt;V15,1,0)</f>
        <v>0</v>
      </c>
      <c r="G16" s="64">
        <f>IF(O17&lt;P17,1,0)+IF(P15&lt;O15,1,0)+IF(U15&lt;V15,1,0)</f>
        <v>0</v>
      </c>
      <c r="H16" s="64">
        <f>VALUE(P15+O17+U15)</f>
        <v>0</v>
      </c>
      <c r="I16" s="64">
        <f>VALUE(O15+P17+V15)</f>
        <v>0</v>
      </c>
      <c r="J16" s="65">
        <f>AVERAGE(H16-I16)</f>
        <v>0</v>
      </c>
      <c r="K16" s="20"/>
      <c r="L16" s="7" t="s">
        <v>81</v>
      </c>
      <c r="M16" s="10"/>
      <c r="N16" s="5"/>
      <c r="O16" s="32"/>
      <c r="P16" s="20"/>
      <c r="Q16" s="20"/>
      <c r="R16" s="20"/>
      <c r="S16" s="20"/>
      <c r="T16" s="20"/>
      <c r="U16" s="20"/>
      <c r="V16" s="20"/>
      <c r="W16" s="20"/>
    </row>
    <row r="17" spans="1:23" s="6" customFormat="1" ht="17.100000000000001" customHeight="1">
      <c r="A17" s="73">
        <v>4</v>
      </c>
      <c r="B17" s="74" t="s">
        <v>14</v>
      </c>
      <c r="C17" s="66"/>
      <c r="D17" s="66"/>
      <c r="E17" s="75">
        <f>COUNT(P14,O18,V15)</f>
        <v>0</v>
      </c>
      <c r="F17" s="75">
        <f>IF(P14&gt;O14,1,0)+IF(O18&gt;P18,1,0)+IF(V15&gt;U15,1,0)</f>
        <v>0</v>
      </c>
      <c r="G17" s="75">
        <f>IF(P14&lt;O14,1,0)+IF(O18&lt;P18,1,0)+IF(V15&lt;U15,1,0)</f>
        <v>0</v>
      </c>
      <c r="H17" s="75">
        <f>VALUE(P14+O18+V15)</f>
        <v>0</v>
      </c>
      <c r="I17" s="75">
        <f>VALUE(O14+P18+U15)</f>
        <v>0</v>
      </c>
      <c r="J17" s="75">
        <f>AVERAGE(H17-I17)</f>
        <v>0</v>
      </c>
      <c r="K17" s="20"/>
      <c r="L17" s="47" t="str">
        <f>B16</f>
        <v>CT PORTO CRISTO</v>
      </c>
      <c r="M17" s="48" t="s">
        <v>6</v>
      </c>
      <c r="N17" s="53" t="str">
        <f>B14</f>
        <v>SPORTING TC "A"</v>
      </c>
      <c r="O17" s="46"/>
      <c r="P17" s="46"/>
      <c r="Q17" s="20"/>
      <c r="R17" s="20"/>
      <c r="S17" s="20"/>
      <c r="T17" s="20"/>
      <c r="U17" s="20"/>
      <c r="V17" s="20"/>
      <c r="W17" s="20"/>
    </row>
    <row r="18" spans="1:23" s="6" customFormat="1" ht="17.100000000000001" customHeight="1">
      <c r="A18" s="20"/>
      <c r="B18" s="20"/>
      <c r="C18" s="37"/>
      <c r="D18" s="20"/>
      <c r="E18" s="20"/>
      <c r="F18" s="20"/>
      <c r="G18" s="20"/>
      <c r="H18" s="20"/>
      <c r="I18" s="20"/>
      <c r="J18" s="20"/>
      <c r="K18" s="20"/>
      <c r="L18" s="54" t="str">
        <f>B17</f>
        <v>DESCANSA</v>
      </c>
      <c r="M18" s="48"/>
      <c r="N18" s="55" t="str">
        <f>B15</f>
        <v>CT LA SALLE</v>
      </c>
      <c r="O18" s="80"/>
      <c r="P18" s="80"/>
      <c r="Q18" s="20"/>
      <c r="R18" s="20"/>
      <c r="S18" s="20"/>
      <c r="T18" s="20"/>
      <c r="U18" s="20"/>
      <c r="V18" s="20"/>
      <c r="W18" s="20"/>
    </row>
    <row r="19" spans="1:23" ht="17.100000000000001" customHeight="1" thickBot="1">
      <c r="A19" s="20"/>
      <c r="B19" s="20"/>
      <c r="C19" s="37"/>
      <c r="D19" s="20"/>
      <c r="E19" s="20"/>
      <c r="F19" s="20"/>
      <c r="G19" s="20"/>
      <c r="H19" s="20"/>
      <c r="I19" s="20"/>
      <c r="J19" s="20"/>
      <c r="K19" s="20"/>
      <c r="L19" s="20"/>
      <c r="M19" s="20"/>
      <c r="N19" s="20"/>
      <c r="O19" s="20"/>
      <c r="P19" s="20"/>
      <c r="Q19" s="20"/>
      <c r="R19" s="20"/>
      <c r="S19" s="20"/>
      <c r="T19" s="20"/>
      <c r="U19" s="20"/>
      <c r="V19" s="20"/>
      <c r="W19" s="8"/>
    </row>
    <row r="20" spans="1:23" s="6" customFormat="1" ht="17.100000000000001" customHeight="1" thickBot="1">
      <c r="A20" s="9"/>
      <c r="B20" s="4" t="s">
        <v>8</v>
      </c>
      <c r="C20" s="4" t="s">
        <v>34</v>
      </c>
      <c r="D20" s="60" t="s">
        <v>30</v>
      </c>
      <c r="E20" s="26" t="s">
        <v>2</v>
      </c>
      <c r="F20" s="27" t="s">
        <v>0</v>
      </c>
      <c r="G20" s="28" t="s">
        <v>1</v>
      </c>
      <c r="H20" s="28" t="s">
        <v>3</v>
      </c>
      <c r="I20" s="29" t="s">
        <v>4</v>
      </c>
      <c r="J20" s="30" t="s">
        <v>5</v>
      </c>
      <c r="K20" s="20"/>
      <c r="L20" s="7" t="s">
        <v>47</v>
      </c>
      <c r="M20" s="10"/>
      <c r="N20" s="5"/>
      <c r="O20" s="32"/>
      <c r="P20" s="20"/>
      <c r="Q20" s="20"/>
      <c r="R20" s="7" t="s">
        <v>49</v>
      </c>
      <c r="S20" s="10"/>
      <c r="T20" s="5"/>
      <c r="U20" s="32"/>
      <c r="V20" s="20"/>
      <c r="W20" s="20"/>
    </row>
    <row r="21" spans="1:23" s="6" customFormat="1" ht="17.100000000000001" customHeight="1">
      <c r="A21" s="1">
        <v>1</v>
      </c>
      <c r="B21" s="44" t="s">
        <v>11</v>
      </c>
      <c r="C21" s="61">
        <v>2</v>
      </c>
      <c r="D21" s="61">
        <v>24144</v>
      </c>
      <c r="E21" s="11">
        <f>COUNT(O21,P24,U21)</f>
        <v>0</v>
      </c>
      <c r="F21" s="12">
        <f>IF(O21&gt;P21,1,0)+IF(P24&gt;O24,1,0)+IF(U21&gt;V21,1,0)</f>
        <v>0</v>
      </c>
      <c r="G21" s="12">
        <f>IF(O21&lt;P21,1,0)+IF(P24&lt;O24,1,0)+IF(U21&lt;V21,1,0)</f>
        <v>0</v>
      </c>
      <c r="H21" s="12">
        <f>VALUE(O21+P24+U21)</f>
        <v>0</v>
      </c>
      <c r="I21" s="12">
        <f>VALUE(P21+O24+V21)</f>
        <v>0</v>
      </c>
      <c r="J21" s="13">
        <f>AVERAGE(H21-I21)</f>
        <v>0</v>
      </c>
      <c r="K21" s="37"/>
      <c r="L21" s="47" t="str">
        <f>B21</f>
        <v>GLOBAL TC</v>
      </c>
      <c r="M21" s="48"/>
      <c r="N21" s="49" t="str">
        <f>B24</f>
        <v>DESCANSA</v>
      </c>
      <c r="O21" s="80"/>
      <c r="P21" s="80"/>
      <c r="Q21" s="50"/>
      <c r="R21" s="47" t="str">
        <f>B21</f>
        <v>GLOBAL TC</v>
      </c>
      <c r="S21" s="48" t="s">
        <v>6</v>
      </c>
      <c r="T21" s="47" t="str">
        <f>B22</f>
        <v>AD SAN CAYETANO</v>
      </c>
      <c r="U21" s="46"/>
      <c r="V21" s="46"/>
      <c r="W21" s="20"/>
    </row>
    <row r="22" spans="1:23" s="6" customFormat="1" ht="17.100000000000001" customHeight="1">
      <c r="A22" s="2">
        <v>2</v>
      </c>
      <c r="B22" s="45" t="s">
        <v>75</v>
      </c>
      <c r="C22" s="62"/>
      <c r="D22" s="62">
        <v>23788</v>
      </c>
      <c r="E22" s="14">
        <f>COUNT(O22,P25,V21)</f>
        <v>0</v>
      </c>
      <c r="F22" s="14">
        <f>IF(O22&gt;P22,1,0)+IF(P25&gt;O25,1,0)+IF(V21&gt;U21,1,0)</f>
        <v>0</v>
      </c>
      <c r="G22" s="14">
        <f>IF(O22&lt;P22,1,0)+IF(P25&lt;O25,1,0)+IF(V21&lt;U21,1,0)</f>
        <v>0</v>
      </c>
      <c r="H22" s="14">
        <f>VALUE(O22+P25+V21)</f>
        <v>0</v>
      </c>
      <c r="I22" s="14">
        <f>VALUE(P22+O25+U21)</f>
        <v>0</v>
      </c>
      <c r="J22" s="15">
        <f>AVERAGE(H22-I22)</f>
        <v>0</v>
      </c>
      <c r="K22" s="37"/>
      <c r="L22" s="47" t="str">
        <f>B22</f>
        <v>AD SAN CAYETANO</v>
      </c>
      <c r="M22" s="48" t="s">
        <v>6</v>
      </c>
      <c r="N22" s="51" t="str">
        <f>B23</f>
        <v>RAFA NADAL CLUB</v>
      </c>
      <c r="O22" s="46"/>
      <c r="P22" s="46"/>
      <c r="Q22" s="50"/>
      <c r="R22" s="51" t="str">
        <f>B23</f>
        <v>RAFA NADAL CLUB</v>
      </c>
      <c r="S22" s="48"/>
      <c r="T22" s="76" t="str">
        <f>B24</f>
        <v>DESCANSA</v>
      </c>
      <c r="U22" s="80"/>
      <c r="V22" s="80"/>
      <c r="W22" s="20"/>
    </row>
    <row r="23" spans="1:23" s="6" customFormat="1" ht="17.100000000000001" customHeight="1" thickBot="1">
      <c r="A23" s="3">
        <v>3</v>
      </c>
      <c r="B23" s="58" t="s">
        <v>37</v>
      </c>
      <c r="C23" s="63"/>
      <c r="D23" s="63">
        <v>25718</v>
      </c>
      <c r="E23" s="16">
        <f>COUNT(P22,O24,U22)</f>
        <v>0</v>
      </c>
      <c r="F23" s="64">
        <f>IF(O24&gt;P24,1,0)+IF(P22&gt;O22,1,0)+IF(U22&gt;V22,1,0)</f>
        <v>0</v>
      </c>
      <c r="G23" s="64">
        <f>IF(O24&lt;P24,1,0)+IF(P22&lt;O22,1,0)+IF(U22&lt;V22,1,0)</f>
        <v>0</v>
      </c>
      <c r="H23" s="64">
        <f>VALUE(P22+O24+U22)</f>
        <v>0</v>
      </c>
      <c r="I23" s="64">
        <f>VALUE(O22+P24+V22)</f>
        <v>0</v>
      </c>
      <c r="J23" s="65">
        <f>AVERAGE(H23-I23)</f>
        <v>0</v>
      </c>
      <c r="K23" s="20"/>
      <c r="L23" s="7" t="s">
        <v>81</v>
      </c>
      <c r="M23" s="10"/>
      <c r="N23" s="5"/>
      <c r="O23" s="32"/>
      <c r="P23" s="20"/>
      <c r="Q23" s="20"/>
      <c r="R23" s="20"/>
      <c r="S23" s="20"/>
      <c r="T23" s="20"/>
      <c r="U23" s="20"/>
      <c r="V23" s="20"/>
      <c r="W23" s="20"/>
    </row>
    <row r="24" spans="1:23" s="6" customFormat="1" ht="17.100000000000001" customHeight="1">
      <c r="A24" s="73">
        <v>4</v>
      </c>
      <c r="B24" s="74" t="s">
        <v>14</v>
      </c>
      <c r="C24" s="66"/>
      <c r="D24" s="66">
        <v>19972</v>
      </c>
      <c r="E24" s="75">
        <f>COUNT(P21,O25,V22)</f>
        <v>0</v>
      </c>
      <c r="F24" s="75">
        <f>IF(P21&gt;O21,1,0)+IF(O25&gt;P25,1,0)+IF(V22&gt;U22,1,0)</f>
        <v>0</v>
      </c>
      <c r="G24" s="75">
        <f>IF(P21&lt;O21,1,0)+IF(O25&lt;P25,1,0)+IF(V22&lt;U22,1,0)</f>
        <v>0</v>
      </c>
      <c r="H24" s="75">
        <f>VALUE(P21+O25+V22)</f>
        <v>0</v>
      </c>
      <c r="I24" s="75">
        <f>VALUE(O21+P25+U22)</f>
        <v>0</v>
      </c>
      <c r="J24" s="75">
        <f>AVERAGE(H24-I24)</f>
        <v>0</v>
      </c>
      <c r="K24" s="20"/>
      <c r="L24" s="47" t="str">
        <f>B23</f>
        <v>RAFA NADAL CLUB</v>
      </c>
      <c r="M24" s="48" t="s">
        <v>6</v>
      </c>
      <c r="N24" s="53" t="str">
        <f>B21</f>
        <v>GLOBAL TC</v>
      </c>
      <c r="O24" s="46"/>
      <c r="P24" s="46"/>
      <c r="Q24" s="20"/>
      <c r="R24" s="20"/>
      <c r="S24" s="20"/>
      <c r="T24" s="20"/>
      <c r="U24" s="20"/>
      <c r="V24" s="20"/>
      <c r="W24" s="20"/>
    </row>
    <row r="25" spans="1:23" s="6" customFormat="1" ht="17.100000000000001" customHeight="1">
      <c r="A25" s="20"/>
      <c r="B25" s="20"/>
      <c r="C25" s="20"/>
      <c r="D25" s="20"/>
      <c r="E25" s="20"/>
      <c r="F25" s="20"/>
      <c r="G25" s="20"/>
      <c r="H25" s="20"/>
      <c r="I25" s="20"/>
      <c r="J25" s="20"/>
      <c r="K25" s="20"/>
      <c r="L25" s="54" t="str">
        <f>B24</f>
        <v>DESCANSA</v>
      </c>
      <c r="M25" s="48"/>
      <c r="N25" s="55" t="str">
        <f>B22</f>
        <v>AD SAN CAYETANO</v>
      </c>
      <c r="O25" s="80"/>
      <c r="P25" s="80"/>
      <c r="Q25" s="20"/>
      <c r="R25" s="20"/>
      <c r="S25" s="20"/>
      <c r="T25" s="20"/>
      <c r="U25" s="20"/>
      <c r="V25" s="20"/>
      <c r="W25" s="20"/>
    </row>
    <row r="26" spans="1:23" ht="12.95" customHeight="1">
      <c r="A26" s="8"/>
      <c r="B26" s="8"/>
      <c r="C26" s="8"/>
      <c r="D26" s="8"/>
      <c r="E26" s="8"/>
      <c r="F26" s="8"/>
      <c r="G26" s="8"/>
      <c r="H26" s="8"/>
      <c r="I26" s="8"/>
      <c r="J26" s="8"/>
      <c r="K26" s="8"/>
      <c r="L26" s="8"/>
      <c r="M26" s="8"/>
      <c r="N26" s="8"/>
      <c r="O26" s="8"/>
      <c r="P26" s="8"/>
      <c r="Q26" s="8"/>
      <c r="R26" s="8"/>
      <c r="S26" s="8"/>
      <c r="T26" s="8"/>
      <c r="U26" s="8"/>
      <c r="V26" s="8"/>
      <c r="W26" s="8"/>
    </row>
    <row r="27" spans="1:23">
      <c r="A27" s="8"/>
      <c r="B27" s="8"/>
      <c r="C27" s="8"/>
      <c r="D27" s="8"/>
      <c r="E27" s="8"/>
      <c r="F27" s="8"/>
      <c r="G27" s="8"/>
      <c r="H27" s="8"/>
      <c r="I27" s="8"/>
      <c r="J27" s="8"/>
      <c r="K27" s="8"/>
      <c r="L27" s="8"/>
      <c r="N27" s="8"/>
      <c r="O27" s="8"/>
      <c r="P27" s="8"/>
      <c r="Q27" s="8"/>
      <c r="R27" s="8"/>
      <c r="S27" s="8"/>
      <c r="T27" s="8"/>
      <c r="U27" s="8"/>
      <c r="V27" s="8"/>
      <c r="W27" s="8"/>
    </row>
    <row r="28" spans="1:23">
      <c r="A28" s="8"/>
      <c r="B28" s="31" t="s">
        <v>42</v>
      </c>
      <c r="C28" s="31"/>
      <c r="D28" s="43" t="s">
        <v>78</v>
      </c>
      <c r="E28" s="36"/>
      <c r="G28" s="8"/>
      <c r="H28" s="8"/>
      <c r="J28" s="8"/>
      <c r="K28" s="8"/>
      <c r="L28" s="8"/>
      <c r="M28" s="8"/>
      <c r="N28" s="8"/>
      <c r="O28" s="8"/>
      <c r="P28" s="8"/>
      <c r="Q28" s="8"/>
      <c r="R28" s="8"/>
      <c r="S28" s="8"/>
      <c r="T28" s="8"/>
      <c r="U28" s="8"/>
      <c r="V28" s="8"/>
      <c r="W28" s="8"/>
    </row>
    <row r="29" spans="1:23">
      <c r="A29" s="8"/>
      <c r="B29" s="8"/>
      <c r="C29" s="8"/>
      <c r="D29" s="8"/>
      <c r="E29" s="8"/>
      <c r="F29" s="8"/>
      <c r="G29" s="8"/>
      <c r="H29" s="8"/>
      <c r="I29" s="8"/>
      <c r="J29" s="8"/>
      <c r="K29" s="8"/>
      <c r="L29" s="8"/>
      <c r="M29" s="8"/>
      <c r="N29" s="8"/>
      <c r="O29" s="8"/>
      <c r="P29" s="8"/>
      <c r="Q29" s="8"/>
      <c r="R29" s="8"/>
      <c r="S29" s="8"/>
      <c r="T29" s="8"/>
      <c r="U29" s="8"/>
      <c r="V29" s="8"/>
      <c r="W29" s="8"/>
    </row>
    <row r="30" spans="1:23" ht="15" customHeight="1">
      <c r="A30" s="8"/>
      <c r="B30" s="39"/>
      <c r="C30" s="42"/>
      <c r="D30" s="8"/>
      <c r="E30" s="8"/>
      <c r="F30" s="8"/>
      <c r="G30" s="8"/>
      <c r="H30" s="8"/>
      <c r="I30" s="8"/>
      <c r="J30" s="8"/>
      <c r="K30" s="8"/>
      <c r="L30" s="8"/>
      <c r="M30" s="8"/>
      <c r="N30" s="8"/>
      <c r="O30" s="8"/>
      <c r="P30" s="8"/>
      <c r="Q30" s="8"/>
      <c r="R30" s="8"/>
      <c r="S30" s="8"/>
      <c r="T30" s="8"/>
      <c r="U30" s="8"/>
      <c r="V30" s="8"/>
    </row>
    <row r="31" spans="1:23" ht="15" customHeight="1">
      <c r="A31" s="8"/>
      <c r="B31" s="40"/>
      <c r="C31" s="138"/>
      <c r="D31" s="139"/>
      <c r="E31" s="139"/>
      <c r="F31" s="139"/>
      <c r="G31" s="8"/>
      <c r="H31" s="8"/>
      <c r="I31" s="8"/>
      <c r="J31" s="8"/>
      <c r="K31" s="8"/>
      <c r="L31" s="8"/>
      <c r="M31" s="8"/>
      <c r="N31" s="8"/>
      <c r="O31" s="8"/>
      <c r="P31" s="8"/>
      <c r="Q31" s="8"/>
      <c r="R31" s="8"/>
      <c r="S31" s="8"/>
      <c r="T31" s="8"/>
      <c r="U31" s="8"/>
    </row>
    <row r="32" spans="1:23" ht="15" customHeight="1">
      <c r="A32" s="8"/>
      <c r="B32" s="41"/>
      <c r="C32" s="148"/>
      <c r="D32" s="149"/>
      <c r="E32" s="149"/>
      <c r="F32" s="149"/>
      <c r="G32" s="71"/>
      <c r="H32" s="8"/>
      <c r="I32" s="8"/>
      <c r="J32" s="8"/>
      <c r="K32" s="8"/>
      <c r="L32" s="8"/>
      <c r="M32" s="8"/>
      <c r="N32" s="8"/>
      <c r="O32" s="8"/>
      <c r="P32" s="8"/>
      <c r="Q32" s="8"/>
      <c r="R32" s="8"/>
      <c r="S32" s="8"/>
      <c r="T32" s="8"/>
      <c r="U32" s="8"/>
    </row>
    <row r="33" spans="1:23" ht="15" customHeight="1">
      <c r="A33" s="8"/>
      <c r="B33" s="42"/>
      <c r="C33" s="8"/>
      <c r="D33" s="8"/>
      <c r="E33" s="8"/>
      <c r="F33" s="8"/>
      <c r="G33" s="8"/>
      <c r="H33" s="8"/>
      <c r="I33" s="8"/>
      <c r="J33" s="8"/>
      <c r="K33" s="8"/>
      <c r="L33" s="8"/>
      <c r="M33" s="8"/>
      <c r="N33" s="8"/>
      <c r="O33" s="8"/>
      <c r="P33" s="8"/>
      <c r="Q33" s="8"/>
      <c r="R33" s="8"/>
      <c r="S33" s="8"/>
      <c r="T33" s="8"/>
      <c r="U33" s="8"/>
    </row>
    <row r="34" spans="1:23" ht="12.95" customHeight="1">
      <c r="A34" s="8"/>
      <c r="B34" s="8"/>
      <c r="C34" s="8"/>
      <c r="D34" s="8"/>
      <c r="E34" s="8"/>
      <c r="F34" s="8"/>
      <c r="G34" s="8"/>
      <c r="H34" s="8"/>
      <c r="I34" s="8"/>
      <c r="J34" s="8"/>
      <c r="K34" s="8"/>
      <c r="L34" s="8"/>
      <c r="M34" s="8"/>
      <c r="N34" s="8"/>
      <c r="O34" s="8"/>
      <c r="P34" s="8"/>
      <c r="Q34" s="8"/>
      <c r="R34" s="8"/>
      <c r="S34" s="8"/>
      <c r="T34" s="8"/>
      <c r="U34" s="8"/>
      <c r="V34" s="8"/>
      <c r="W34" s="8"/>
    </row>
    <row r="35" spans="1:23" ht="12.95" customHeight="1">
      <c r="A35" s="8"/>
      <c r="B35" s="8"/>
      <c r="C35" s="8"/>
      <c r="D35" s="8"/>
      <c r="E35" s="8"/>
      <c r="F35" s="8"/>
      <c r="G35" s="8"/>
      <c r="H35" s="8"/>
      <c r="I35" s="8"/>
      <c r="J35" s="8"/>
      <c r="K35" s="8"/>
      <c r="L35" s="8"/>
      <c r="M35" s="8"/>
      <c r="N35" s="8"/>
      <c r="O35" s="8"/>
      <c r="P35" s="8"/>
      <c r="Q35" s="8"/>
      <c r="R35" s="8"/>
      <c r="S35" s="8"/>
      <c r="T35" s="8"/>
      <c r="U35" s="8"/>
      <c r="V35" s="8"/>
      <c r="W35" s="8"/>
    </row>
    <row r="36" spans="1:23" ht="12.95" customHeight="1">
      <c r="R36" s="78">
        <f>114*0.8</f>
        <v>91.2</v>
      </c>
    </row>
    <row r="37" spans="1:23" ht="12.95" customHeight="1"/>
    <row r="38" spans="1:23" ht="12.95" customHeight="1"/>
    <row r="39" spans="1:23" ht="12.95" customHeight="1"/>
    <row r="40" spans="1:23" ht="12.95" customHeight="1"/>
    <row r="41" spans="1:23" ht="12.95" customHeight="1"/>
    <row r="42" spans="1:23" ht="12.95" customHeight="1"/>
    <row r="43" spans="1:23" ht="15.95" customHeight="1"/>
    <row r="44" spans="1:23" ht="15.95" customHeight="1"/>
    <row r="45" spans="1:23" ht="15.95" customHeight="1"/>
  </sheetData>
  <mergeCells count="3">
    <mergeCell ref="B6:L6"/>
    <mergeCell ref="C31:F31"/>
    <mergeCell ref="C32:F32"/>
  </mergeCells>
  <pageMargins left="0.70866141732283472" right="0.70866141732283472" top="0.74803149606299213" bottom="0.74803149606299213" header="0.31496062992125984" footer="0.31496062992125984"/>
  <pageSetup paperSize="9" scale="68"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C28D-7EF4-452A-985B-A11CB24D15E1}">
  <dimension ref="A1:V27"/>
  <sheetViews>
    <sheetView workbookViewId="0">
      <selection activeCell="O17" sqref="O17"/>
    </sheetView>
  </sheetViews>
  <sheetFormatPr baseColWidth="10" defaultRowHeight="15"/>
  <cols>
    <col min="1" max="1" width="3.7109375" customWidth="1"/>
    <col min="2" max="2" width="24" customWidth="1"/>
    <col min="3" max="3" width="10.710937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8"/>
      <c r="B1" s="33" t="s">
        <v>43</v>
      </c>
      <c r="C1" s="33"/>
      <c r="D1" s="8"/>
      <c r="E1" s="8"/>
      <c r="F1" s="8"/>
      <c r="G1" s="8"/>
      <c r="H1" s="8"/>
      <c r="I1" s="8"/>
      <c r="J1" s="8"/>
      <c r="K1" s="8"/>
      <c r="L1" s="8"/>
      <c r="M1" s="8"/>
      <c r="N1" s="8"/>
      <c r="O1" s="8"/>
      <c r="P1" s="8"/>
      <c r="Q1" s="8"/>
      <c r="R1" s="8"/>
      <c r="S1" s="8"/>
      <c r="T1" s="8"/>
      <c r="U1" s="8"/>
      <c r="V1" s="8"/>
    </row>
    <row r="2" spans="1:22" ht="7.5" customHeight="1">
      <c r="A2" s="8"/>
      <c r="B2" s="8"/>
      <c r="C2" s="8"/>
      <c r="D2" s="8"/>
      <c r="E2" s="8"/>
      <c r="F2" s="8"/>
      <c r="G2" s="8"/>
      <c r="H2" s="8"/>
      <c r="I2" s="8"/>
      <c r="J2" s="8"/>
      <c r="K2" s="8"/>
      <c r="L2" s="8"/>
      <c r="M2" s="8"/>
      <c r="N2" s="8"/>
      <c r="O2" s="8"/>
      <c r="P2" s="8"/>
      <c r="Q2" s="8"/>
      <c r="R2" s="8"/>
      <c r="S2" s="8"/>
      <c r="T2" s="8"/>
      <c r="U2" s="8"/>
      <c r="V2" s="8"/>
    </row>
    <row r="3" spans="1:22" ht="14.25" customHeight="1">
      <c r="A3" s="8"/>
      <c r="B3" s="31" t="s">
        <v>77</v>
      </c>
      <c r="C3" s="24"/>
      <c r="D3" s="8"/>
      <c r="E3" s="8"/>
      <c r="F3" s="8"/>
      <c r="G3" s="34"/>
      <c r="H3" s="8"/>
      <c r="I3" s="8"/>
      <c r="J3" s="8"/>
      <c r="K3" s="8"/>
      <c r="L3" s="8"/>
      <c r="M3" s="8"/>
      <c r="N3" s="8"/>
      <c r="O3" s="8"/>
      <c r="P3" s="8"/>
      <c r="Q3" s="8"/>
      <c r="R3" s="8"/>
      <c r="S3" s="8"/>
      <c r="T3" s="8"/>
      <c r="U3" s="8"/>
      <c r="V3" s="8"/>
    </row>
    <row r="4" spans="1:22" s="8" customFormat="1" ht="12.95" customHeight="1">
      <c r="B4" s="24"/>
      <c r="C4" s="24"/>
      <c r="G4" s="34"/>
    </row>
    <row r="5" spans="1:22" ht="14.25" customHeight="1">
      <c r="A5" s="8"/>
      <c r="B5" s="31" t="s">
        <v>28</v>
      </c>
      <c r="C5" s="24"/>
      <c r="D5" s="8"/>
      <c r="E5" s="8"/>
      <c r="F5" s="8"/>
      <c r="G5" s="22"/>
      <c r="H5" s="8"/>
      <c r="I5" s="8"/>
      <c r="J5" s="8"/>
      <c r="K5" s="23"/>
      <c r="L5" s="8"/>
      <c r="M5" s="8"/>
      <c r="N5" s="8"/>
      <c r="O5" s="8"/>
      <c r="P5" s="8"/>
      <c r="Q5" s="8"/>
      <c r="R5" s="8"/>
      <c r="S5" s="8"/>
      <c r="T5" s="8"/>
      <c r="U5" s="8"/>
      <c r="V5" s="8"/>
    </row>
    <row r="6" spans="1:22" ht="12.95" customHeight="1">
      <c r="A6" s="8"/>
      <c r="B6" s="23" t="s">
        <v>55</v>
      </c>
      <c r="C6" s="23"/>
      <c r="D6" s="8"/>
      <c r="E6" s="8"/>
      <c r="F6" s="8"/>
      <c r="G6" s="22"/>
      <c r="H6" s="8"/>
      <c r="I6" s="8"/>
      <c r="J6" s="8"/>
      <c r="K6" s="23"/>
      <c r="L6" s="8"/>
      <c r="M6" s="8"/>
      <c r="N6" s="8"/>
      <c r="O6" s="8"/>
      <c r="P6" s="8"/>
      <c r="Q6" s="8"/>
      <c r="R6" s="8"/>
      <c r="S6" s="8"/>
      <c r="T6" s="8"/>
      <c r="U6" s="8"/>
      <c r="V6" s="8"/>
    </row>
    <row r="7" spans="1:22" ht="12.95" customHeight="1">
      <c r="A7" s="8"/>
      <c r="B7" s="86" t="s">
        <v>56</v>
      </c>
      <c r="C7" s="86"/>
      <c r="D7" s="87"/>
      <c r="E7" s="87"/>
      <c r="F7" s="87"/>
      <c r="G7" s="87"/>
      <c r="H7" s="87"/>
      <c r="I7" s="87"/>
      <c r="J7" s="87"/>
      <c r="K7" s="87"/>
      <c r="L7" s="87"/>
      <c r="M7" s="85"/>
      <c r="N7" s="8"/>
      <c r="O7" s="8"/>
      <c r="P7" s="8"/>
      <c r="Q7" s="8"/>
      <c r="R7" s="8"/>
      <c r="S7" s="8"/>
      <c r="T7" s="8"/>
      <c r="U7" s="8"/>
      <c r="V7" s="8"/>
    </row>
    <row r="8" spans="1:22" ht="12.95" customHeight="1">
      <c r="A8" s="8"/>
      <c r="B8" s="86" t="s">
        <v>41</v>
      </c>
      <c r="C8" s="86"/>
      <c r="D8" s="87"/>
      <c r="E8" s="87"/>
      <c r="F8" s="87"/>
      <c r="G8" s="87"/>
      <c r="H8" s="87"/>
      <c r="I8" s="87"/>
      <c r="J8" s="87"/>
      <c r="K8" s="87"/>
      <c r="L8" s="87"/>
      <c r="M8" s="85"/>
      <c r="N8" s="8"/>
      <c r="O8" s="8"/>
      <c r="P8" s="8"/>
      <c r="Q8" s="8"/>
      <c r="R8" s="8"/>
      <c r="S8" s="8"/>
      <c r="T8" s="8"/>
      <c r="U8" s="8"/>
      <c r="V8" s="8"/>
    </row>
    <row r="9" spans="1:22" ht="12.95" customHeight="1">
      <c r="A9" s="8"/>
      <c r="B9" s="86" t="s">
        <v>57</v>
      </c>
      <c r="C9" s="86"/>
      <c r="D9" s="87"/>
      <c r="E9" s="87"/>
      <c r="F9" s="87"/>
      <c r="G9" s="87"/>
      <c r="H9" s="87"/>
      <c r="I9" s="87"/>
      <c r="J9" s="87"/>
      <c r="K9" s="87"/>
      <c r="L9" s="87"/>
      <c r="M9" s="85"/>
      <c r="N9" s="8"/>
      <c r="O9" s="8"/>
      <c r="P9" s="8"/>
      <c r="Q9" s="8"/>
      <c r="R9" s="8"/>
      <c r="S9" s="8"/>
      <c r="T9" s="8"/>
      <c r="U9" s="8"/>
      <c r="V9" s="8"/>
    </row>
    <row r="10" spans="1:22" ht="12.95" customHeight="1">
      <c r="A10" s="8"/>
      <c r="B10" s="21"/>
      <c r="C10" s="21"/>
      <c r="D10" s="8"/>
      <c r="E10" s="8"/>
      <c r="F10" s="8"/>
      <c r="G10" s="22"/>
      <c r="H10" s="8"/>
      <c r="I10" s="8"/>
      <c r="J10" s="8"/>
      <c r="K10" s="23"/>
      <c r="L10" s="8"/>
      <c r="M10" s="8"/>
      <c r="N10" s="8"/>
      <c r="O10" s="8"/>
      <c r="P10" s="8"/>
      <c r="Q10" s="8"/>
      <c r="R10" s="8"/>
      <c r="S10" s="8"/>
      <c r="T10" s="8"/>
      <c r="U10" s="8"/>
      <c r="V10" s="8"/>
    </row>
    <row r="11" spans="1:22" s="6" customFormat="1" ht="14.1" customHeight="1">
      <c r="A11" s="20"/>
      <c r="B11" s="20"/>
      <c r="C11" s="20"/>
      <c r="D11" s="20"/>
      <c r="E11" s="20"/>
      <c r="F11" s="20"/>
      <c r="G11" s="20"/>
      <c r="H11" s="20"/>
      <c r="I11" s="20"/>
      <c r="J11" s="20"/>
      <c r="K11" s="88"/>
      <c r="L11" s="89"/>
      <c r="M11" s="88"/>
      <c r="N11" s="90"/>
      <c r="O11" s="90"/>
      <c r="P11" s="20"/>
      <c r="Q11" s="20"/>
      <c r="R11" s="20"/>
      <c r="S11" s="20"/>
      <c r="T11" s="20"/>
      <c r="U11" s="20"/>
      <c r="V11" s="20"/>
    </row>
    <row r="12" spans="1:22" s="20" customFormat="1" ht="15.75" thickBot="1">
      <c r="A12" s="91"/>
      <c r="B12" s="92"/>
      <c r="C12" s="92"/>
      <c r="D12" s="93"/>
      <c r="E12" s="93"/>
      <c r="F12" s="93"/>
      <c r="G12" s="93"/>
      <c r="H12" s="93"/>
      <c r="I12" s="93"/>
      <c r="K12" s="89"/>
      <c r="L12" s="89"/>
      <c r="M12" s="89"/>
      <c r="N12" s="90"/>
      <c r="O12" s="90"/>
      <c r="Q12" s="89"/>
      <c r="R12" s="89"/>
      <c r="S12" s="89"/>
      <c r="T12" s="90"/>
      <c r="U12" s="90"/>
    </row>
    <row r="13" spans="1:22" s="6" customFormat="1" ht="15.75" thickBot="1">
      <c r="A13" s="94"/>
      <c r="B13" s="95" t="s">
        <v>7</v>
      </c>
      <c r="C13" s="95" t="s">
        <v>58</v>
      </c>
      <c r="D13" s="26" t="s">
        <v>2</v>
      </c>
      <c r="E13" s="119" t="s">
        <v>0</v>
      </c>
      <c r="F13" s="120" t="s">
        <v>1</v>
      </c>
      <c r="G13" s="120" t="s">
        <v>3</v>
      </c>
      <c r="H13" s="121" t="s">
        <v>4</v>
      </c>
      <c r="I13" s="122" t="s">
        <v>5</v>
      </c>
      <c r="J13" s="20"/>
      <c r="K13" s="7" t="s">
        <v>47</v>
      </c>
      <c r="L13" s="10"/>
      <c r="M13" s="5"/>
      <c r="N13" s="32"/>
      <c r="O13" s="20"/>
      <c r="P13" s="20"/>
      <c r="Q13" s="7" t="s">
        <v>85</v>
      </c>
      <c r="R13" s="10"/>
      <c r="S13" s="5"/>
      <c r="T13" s="32"/>
      <c r="U13" s="20"/>
      <c r="V13" s="20"/>
    </row>
    <row r="14" spans="1:22" s="6" customFormat="1" ht="17.100000000000001" customHeight="1">
      <c r="A14" s="1">
        <v>1</v>
      </c>
      <c r="B14" s="112" t="s">
        <v>50</v>
      </c>
      <c r="C14" s="113">
        <v>3550</v>
      </c>
      <c r="D14" s="96">
        <f>COUNT(N14,O18,N22,U15,U18)</f>
        <v>0</v>
      </c>
      <c r="E14" s="18">
        <f>IF(N14&gt;O14,1,0)+IF(O18&gt;N18,1,0)+IF(N22&gt;O22,1,0)+IF(U15&gt;T15,1,0)+IF(U18&gt;T18,1,0)</f>
        <v>0</v>
      </c>
      <c r="F14" s="18">
        <f>IF(N14&lt;O14,1,0)+IF(O18&lt;N18,1,0)+IF(N22&lt;O22,1,0)+IF(U15&lt;T15,1,0)+IF(U18&lt;T18,1,0)</f>
        <v>0</v>
      </c>
      <c r="G14" s="18">
        <f>SUM(N14+O18+N22+T15+U18)</f>
        <v>0</v>
      </c>
      <c r="H14" s="18">
        <f>VALUE(O14+N18+O22+U15+T18)</f>
        <v>0</v>
      </c>
      <c r="I14" s="19">
        <f>AVERAGE(G14-H14)</f>
        <v>0</v>
      </c>
      <c r="J14" s="20"/>
      <c r="K14" s="97" t="str">
        <f>B14</f>
        <v xml:space="preserve">CT LA SALLE  </v>
      </c>
      <c r="L14" s="98"/>
      <c r="M14" s="99" t="str">
        <f>B19</f>
        <v>DESCANSA</v>
      </c>
      <c r="N14" s="123"/>
      <c r="O14" s="123"/>
      <c r="P14" s="20"/>
      <c r="Q14" s="97" t="str">
        <f>B17</f>
        <v>CT LLUCMAJOR</v>
      </c>
      <c r="R14" s="98" t="s">
        <v>6</v>
      </c>
      <c r="S14" s="97" t="str">
        <f>B18</f>
        <v>MALLORCA COUNTRY CLUB-WC</v>
      </c>
      <c r="T14" s="100"/>
      <c r="U14" s="100"/>
      <c r="V14" s="20"/>
    </row>
    <row r="15" spans="1:22" s="6" customFormat="1" ht="17.100000000000001" customHeight="1">
      <c r="A15" s="2">
        <v>2</v>
      </c>
      <c r="B15" s="114" t="s">
        <v>37</v>
      </c>
      <c r="C15" s="115">
        <v>6591</v>
      </c>
      <c r="D15" s="14">
        <f>COUNT(O15,O19,N23,U16,T18)</f>
        <v>0</v>
      </c>
      <c r="E15" s="14">
        <f>IF(N15&lt;O15,1,0)+IF(O19&gt;N19,1,0)+IF(N23&gt;O23,1,0)+IF(U16&gt;T16,1,0)+IF(T18&gt;U18,1,0)</f>
        <v>0</v>
      </c>
      <c r="F15" s="14">
        <f>IF(N15&gt;O15,1,0)+IF(O19&lt;N19,1,0)+IF(N23&lt;O23,1,0)+IF(U16&lt;T16,1,0)+IF(T18&lt;U18,1,0)</f>
        <v>0</v>
      </c>
      <c r="G15" s="14">
        <f>VALUE(O15+O19+N23+U16+T18)</f>
        <v>0</v>
      </c>
      <c r="H15" s="14">
        <f>VALUE(N15+N19+O23+T16+U18)</f>
        <v>0</v>
      </c>
      <c r="I15" s="15">
        <f>AVERAGE(G15-H15)</f>
        <v>0</v>
      </c>
      <c r="J15" s="20"/>
      <c r="K15" s="97" t="str">
        <f>B18</f>
        <v>MALLORCA COUNTRY CLUB-WC</v>
      </c>
      <c r="L15" s="98" t="s">
        <v>6</v>
      </c>
      <c r="M15" s="101" t="str">
        <f>B15</f>
        <v>RAFA NADAL CLUB</v>
      </c>
      <c r="N15" s="102"/>
      <c r="O15" s="102"/>
      <c r="P15" s="20"/>
      <c r="Q15" s="101" t="str">
        <f>B14</f>
        <v xml:space="preserve">CT LA SALLE  </v>
      </c>
      <c r="R15" s="98" t="s">
        <v>6</v>
      </c>
      <c r="S15" s="97" t="str">
        <f>B16</f>
        <v>DELTA TC</v>
      </c>
      <c r="T15" s="100"/>
      <c r="U15" s="100"/>
      <c r="V15" s="20"/>
    </row>
    <row r="16" spans="1:22" s="6" customFormat="1" ht="17.100000000000001" customHeight="1">
      <c r="A16" s="2">
        <v>3</v>
      </c>
      <c r="B16" s="114" t="s">
        <v>40</v>
      </c>
      <c r="C16" s="115">
        <v>8696</v>
      </c>
      <c r="D16" s="14">
        <f>COUNT(N16,O20,O23,T15,T20)</f>
        <v>1</v>
      </c>
      <c r="E16" s="14">
        <f>IF(N16&gt;O16,1,0)+IF(O20&gt;N20,1,0)+IF(O23&gt;N23,1,0)+IF(U15&gt;T15,1,0)+IF(T20&gt;U20,1,0)</f>
        <v>1</v>
      </c>
      <c r="F16" s="103">
        <f>IF(N16&lt;O16,1,0)+IF(O20&lt;N20,1,0)+IF(O23&lt;N23,1,0)+IF(U15&lt;T15,1,0)+IF(T20&lt;U20,1,0)</f>
        <v>0</v>
      </c>
      <c r="G16" s="14">
        <f>VALUE(N16+O20+O23+U15+T20)</f>
        <v>3</v>
      </c>
      <c r="H16" s="14">
        <f>VALUE(O16+N20+N23+T15+U20)</f>
        <v>0</v>
      </c>
      <c r="I16" s="15">
        <f>AVERAGE(G16-H16)</f>
        <v>3</v>
      </c>
      <c r="J16" s="20"/>
      <c r="K16" s="97" t="str">
        <f>B16</f>
        <v>DELTA TC</v>
      </c>
      <c r="L16" s="98" t="s">
        <v>6</v>
      </c>
      <c r="M16" s="101" t="str">
        <f>B17</f>
        <v>CT LLUCMAJOR</v>
      </c>
      <c r="N16" s="102">
        <v>3</v>
      </c>
      <c r="O16" s="102">
        <v>0</v>
      </c>
      <c r="P16" s="20"/>
      <c r="Q16" s="104" t="str">
        <f>B19</f>
        <v>DESCANSA</v>
      </c>
      <c r="R16" s="98"/>
      <c r="S16" s="105" t="str">
        <f>B15</f>
        <v>RAFA NADAL CLUB</v>
      </c>
      <c r="T16" s="123"/>
      <c r="U16" s="123"/>
      <c r="V16" s="20"/>
    </row>
    <row r="17" spans="1:22" s="6" customFormat="1" ht="17.100000000000001" customHeight="1">
      <c r="A17" s="116">
        <v>4</v>
      </c>
      <c r="B17" s="114" t="s">
        <v>36</v>
      </c>
      <c r="C17" s="115" t="s">
        <v>51</v>
      </c>
      <c r="D17" s="14">
        <f>COUNT(O16,N19,O22,T14,T19)</f>
        <v>1</v>
      </c>
      <c r="E17" s="14">
        <f>IF(O16&gt;N16,1,0)+IF(N19&gt;O19,1,0)+IF(O22&gt;N22,1,0)+IF(U14&gt;T14,1,0)+IF(T19&gt;U19,1,0)</f>
        <v>0</v>
      </c>
      <c r="F17" s="14">
        <f>IF(O16&lt;N16,1,0)+IF(N19&lt;O19,1,0)+IF(O22&lt;N22,1,0)+IF(U14&lt;T14,1,0)+IF(T19&lt;U19,1,0)</f>
        <v>1</v>
      </c>
      <c r="G17" s="14">
        <f>VALUE(O16+N19+O22+T14+T19)</f>
        <v>0</v>
      </c>
      <c r="H17" s="14">
        <f>VALUE(N16+O19+N22+U14+U19)</f>
        <v>3</v>
      </c>
      <c r="I17" s="15">
        <f>AVERAGE(G17-H17)</f>
        <v>-3</v>
      </c>
      <c r="J17" s="20"/>
      <c r="K17" s="7" t="s">
        <v>81</v>
      </c>
      <c r="L17" s="10"/>
      <c r="M17" s="5"/>
      <c r="N17" s="77"/>
      <c r="P17" s="20"/>
      <c r="Q17" s="7" t="s">
        <v>83</v>
      </c>
      <c r="R17" s="10"/>
      <c r="S17" s="5"/>
      <c r="T17" s="32"/>
      <c r="U17" s="85"/>
      <c r="V17" s="20"/>
    </row>
    <row r="18" spans="1:22" s="20" customFormat="1" ht="15.75" thickBot="1">
      <c r="A18" s="3">
        <v>5</v>
      </c>
      <c r="B18" s="117" t="s">
        <v>84</v>
      </c>
      <c r="C18" s="118">
        <v>10004</v>
      </c>
      <c r="D18" s="16">
        <f>COUNT(N15,N18,O24,T14,U20)</f>
        <v>0</v>
      </c>
      <c r="E18" s="16">
        <f>IF(N15&gt;O15,1,0)+IF(N18&gt;O18,1,0)+IF(O24&gt;N24,1,0)+IF(T14&lt;U14,1,0)+IF(U20&gt;T20,1,0)</f>
        <v>0</v>
      </c>
      <c r="F18" s="16">
        <f>D18-E18</f>
        <v>0</v>
      </c>
      <c r="G18" s="16">
        <f>VALUE(N15+N18+O24+U14+U20)</f>
        <v>0</v>
      </c>
      <c r="H18" s="16">
        <f>VALUE(O15+O18+N24+T14+T20)</f>
        <v>0</v>
      </c>
      <c r="I18" s="17">
        <f>AVERAGE(G18-H18)</f>
        <v>0</v>
      </c>
      <c r="K18" s="97" t="str">
        <f>B18</f>
        <v>MALLORCA COUNTRY CLUB-WC</v>
      </c>
      <c r="L18" s="98" t="s">
        <v>6</v>
      </c>
      <c r="M18" s="106" t="str">
        <f>B14</f>
        <v xml:space="preserve">CT LA SALLE  </v>
      </c>
      <c r="N18" s="102"/>
      <c r="O18" s="102"/>
      <c r="Q18" s="97" t="str">
        <f>B15</f>
        <v>RAFA NADAL CLUB</v>
      </c>
      <c r="R18" s="98" t="s">
        <v>6</v>
      </c>
      <c r="S18" s="97" t="str">
        <f>B14</f>
        <v xml:space="preserve">CT LA SALLE  </v>
      </c>
      <c r="T18" s="100"/>
      <c r="U18" s="100"/>
    </row>
    <row r="19" spans="1:22" s="20" customFormat="1" ht="17.100000000000001" customHeight="1">
      <c r="A19" s="73"/>
      <c r="B19" s="107" t="s">
        <v>14</v>
      </c>
      <c r="C19" s="108"/>
      <c r="D19" s="75"/>
      <c r="E19" s="75"/>
      <c r="F19" s="75"/>
      <c r="G19" s="75"/>
      <c r="H19" s="75"/>
      <c r="I19" s="75"/>
      <c r="K19" s="97" t="str">
        <f>B17</f>
        <v>CT LLUCMAJOR</v>
      </c>
      <c r="L19" s="98" t="s">
        <v>6</v>
      </c>
      <c r="M19" s="106" t="str">
        <f>B15</f>
        <v>RAFA NADAL CLUB</v>
      </c>
      <c r="N19" s="102"/>
      <c r="O19" s="102"/>
      <c r="Q19" s="97" t="str">
        <f>B17</f>
        <v>CT LLUCMAJOR</v>
      </c>
      <c r="R19" s="98"/>
      <c r="S19" s="109" t="str">
        <f>B19</f>
        <v>DESCANSA</v>
      </c>
      <c r="T19" s="123"/>
      <c r="U19" s="123"/>
    </row>
    <row r="20" spans="1:22" s="20" customFormat="1" ht="17.100000000000001" customHeight="1">
      <c r="K20" s="104" t="str">
        <f>B19</f>
        <v>DESCANSA</v>
      </c>
      <c r="L20" s="98"/>
      <c r="M20" s="106" t="str">
        <f>B16</f>
        <v>DELTA TC</v>
      </c>
      <c r="N20" s="123"/>
      <c r="O20" s="123"/>
      <c r="Q20" s="97" t="str">
        <f>B16</f>
        <v>DELTA TC</v>
      </c>
      <c r="R20" s="98" t="s">
        <v>6</v>
      </c>
      <c r="S20" s="106" t="str">
        <f>B18</f>
        <v>MALLORCA COUNTRY CLUB-WC</v>
      </c>
      <c r="T20" s="100"/>
      <c r="U20" s="100"/>
    </row>
    <row r="21" spans="1:22" s="6" customFormat="1" ht="17.100000000000001" customHeight="1">
      <c r="A21" s="20"/>
      <c r="B21" s="20"/>
      <c r="C21" s="20"/>
      <c r="D21" s="20"/>
      <c r="E21" s="20"/>
      <c r="F21" s="20"/>
      <c r="G21" s="20"/>
      <c r="H21" s="20"/>
      <c r="I21" s="20"/>
      <c r="J21" s="20"/>
      <c r="K21" s="7" t="s">
        <v>49</v>
      </c>
      <c r="L21" s="10"/>
      <c r="M21" s="5"/>
      <c r="N21" s="77"/>
      <c r="P21" s="20"/>
      <c r="Q21" s="89"/>
      <c r="R21" s="89"/>
      <c r="S21" s="89"/>
      <c r="T21" s="90"/>
      <c r="U21" s="90"/>
      <c r="V21" s="20"/>
    </row>
    <row r="22" spans="1:22" s="6" customFormat="1" ht="17.100000000000001" customHeight="1">
      <c r="A22" s="20"/>
      <c r="B22" s="20"/>
      <c r="C22" s="20"/>
      <c r="D22" s="20"/>
      <c r="E22" s="20"/>
      <c r="F22" s="20"/>
      <c r="G22" s="20"/>
      <c r="H22" s="20"/>
      <c r="I22" s="20"/>
      <c r="J22" s="20"/>
      <c r="K22" s="97" t="str">
        <f>B14</f>
        <v xml:space="preserve">CT LA SALLE  </v>
      </c>
      <c r="L22" s="98" t="s">
        <v>6</v>
      </c>
      <c r="M22" s="97" t="str">
        <f>B17</f>
        <v>CT LLUCMAJOR</v>
      </c>
      <c r="N22" s="102"/>
      <c r="O22" s="102"/>
      <c r="P22" s="20"/>
      <c r="Q22" s="20"/>
      <c r="R22" s="20"/>
      <c r="S22" s="20"/>
      <c r="T22" s="20"/>
      <c r="U22" s="20"/>
      <c r="V22" s="20"/>
    </row>
    <row r="23" spans="1:22" s="6" customFormat="1" ht="17.100000000000001" customHeight="1">
      <c r="A23" s="8"/>
      <c r="B23" s="110"/>
      <c r="C23" s="110"/>
      <c r="D23" s="8"/>
      <c r="E23" s="8"/>
      <c r="F23" s="8"/>
      <c r="G23" s="8"/>
      <c r="H23" s="8"/>
      <c r="I23" s="20"/>
      <c r="J23" s="20"/>
      <c r="K23" s="101" t="str">
        <f>B15</f>
        <v>RAFA NADAL CLUB</v>
      </c>
      <c r="L23" s="98" t="s">
        <v>6</v>
      </c>
      <c r="M23" s="97" t="str">
        <f>B16</f>
        <v>DELTA TC</v>
      </c>
      <c r="N23" s="102"/>
      <c r="O23" s="102"/>
      <c r="P23" s="20"/>
      <c r="Q23" s="20"/>
      <c r="R23" s="20"/>
      <c r="S23" s="20"/>
      <c r="T23" s="20"/>
      <c r="U23" s="20"/>
      <c r="V23" s="20"/>
    </row>
    <row r="24" spans="1:22" s="6" customFormat="1" ht="17.100000000000001" customHeight="1">
      <c r="A24" s="20"/>
      <c r="B24" s="20"/>
      <c r="C24" s="20"/>
      <c r="D24" s="20"/>
      <c r="E24" s="20"/>
      <c r="F24" s="20"/>
      <c r="G24" s="20"/>
      <c r="H24" s="20"/>
      <c r="I24" s="20"/>
      <c r="J24" s="20"/>
      <c r="K24" s="104" t="str">
        <f>B19</f>
        <v>DESCANSA</v>
      </c>
      <c r="L24" s="98"/>
      <c r="M24" s="106" t="str">
        <f>B18</f>
        <v>MALLORCA COUNTRY CLUB-WC</v>
      </c>
      <c r="N24" s="123"/>
      <c r="O24" s="123"/>
      <c r="P24" s="20"/>
      <c r="Q24" s="20"/>
      <c r="R24" s="20"/>
      <c r="S24" s="20"/>
      <c r="T24" s="20"/>
      <c r="U24" s="20"/>
      <c r="V24" s="20"/>
    </row>
    <row r="25" spans="1:22" ht="13.5" customHeight="1">
      <c r="A25" s="20"/>
      <c r="B25" s="20"/>
      <c r="C25" s="20"/>
      <c r="D25" s="20"/>
      <c r="E25" s="20"/>
      <c r="F25" s="20"/>
      <c r="G25" s="20"/>
      <c r="H25" s="20"/>
      <c r="I25" s="20"/>
      <c r="J25" s="20"/>
      <c r="K25" s="20"/>
      <c r="L25" s="20"/>
      <c r="M25" s="20"/>
      <c r="N25" s="20"/>
      <c r="O25" s="20"/>
      <c r="P25" s="20"/>
      <c r="Q25" s="20"/>
      <c r="R25" s="20"/>
      <c r="S25" s="20"/>
      <c r="T25" s="20"/>
      <c r="U25" s="20"/>
      <c r="V25" s="8"/>
    </row>
    <row r="26" spans="1:22" s="20" customFormat="1" ht="12.95" customHeight="1">
      <c r="A26" s="91"/>
      <c r="B26" s="92"/>
      <c r="C26" s="92"/>
      <c r="D26" s="93"/>
      <c r="E26" s="93"/>
      <c r="F26" s="93"/>
      <c r="G26" s="93"/>
      <c r="H26" s="93"/>
      <c r="I26" s="93"/>
      <c r="K26" s="89"/>
      <c r="L26" s="89"/>
      <c r="M26" s="89"/>
      <c r="N26" s="90"/>
      <c r="O26" s="90"/>
      <c r="Q26" s="89"/>
      <c r="R26" s="89"/>
      <c r="S26" s="111"/>
      <c r="T26" s="90"/>
      <c r="U26" s="90"/>
    </row>
    <row r="27" spans="1:22">
      <c r="A27" s="8"/>
      <c r="B27" s="8"/>
      <c r="C27" s="8"/>
      <c r="D27" s="8"/>
      <c r="E27" s="8"/>
      <c r="F27" s="8"/>
      <c r="G27" s="8"/>
      <c r="H27" s="8"/>
      <c r="I27" s="8"/>
      <c r="J27" s="8"/>
      <c r="K27" s="20"/>
      <c r="L27" s="20"/>
      <c r="M27" s="20"/>
      <c r="N27" s="20"/>
      <c r="O27" s="20"/>
      <c r="P27" s="20"/>
      <c r="Q27" s="20"/>
      <c r="R27" s="20"/>
      <c r="S27" s="20"/>
      <c r="T27" s="20"/>
      <c r="U27" s="20"/>
      <c r="V27" s="8"/>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7152D-4045-4693-AE69-BEC2C434F5BE}">
  <dimension ref="A1:W45"/>
  <sheetViews>
    <sheetView workbookViewId="0">
      <selection activeCell="L14" sqref="L14"/>
    </sheetView>
  </sheetViews>
  <sheetFormatPr baseColWidth="10" defaultRowHeight="15"/>
  <cols>
    <col min="1" max="1" width="3.7109375" customWidth="1"/>
    <col min="2" max="2" width="23.28515625" customWidth="1"/>
    <col min="3" max="3" width="6.28515625" customWidth="1"/>
    <col min="4" max="4" width="10.140625" customWidth="1"/>
    <col min="5" max="5" width="3.85546875" customWidth="1"/>
    <col min="6" max="6" width="4" customWidth="1"/>
    <col min="7" max="7" width="3.5703125" customWidth="1"/>
    <col min="8" max="8" width="4.85546875" customWidth="1"/>
    <col min="9" max="9" width="4.42578125" customWidth="1"/>
    <col min="10" max="10" width="5.140625" customWidth="1"/>
    <col min="11" max="11" width="3.7109375" customWidth="1"/>
    <col min="12" max="12" width="22.85546875" customWidth="1"/>
    <col min="13" max="13" width="3" customWidth="1"/>
    <col min="14" max="14" width="22.5703125" customWidth="1"/>
    <col min="15" max="15" width="3.5703125" customWidth="1"/>
    <col min="16" max="16" width="3.7109375" customWidth="1"/>
    <col min="17" max="17" width="2.85546875" customWidth="1"/>
    <col min="18" max="18" width="22.140625" customWidth="1"/>
    <col min="19" max="19" width="2.7109375" customWidth="1"/>
    <col min="20" max="20" width="20.85546875" customWidth="1"/>
    <col min="21" max="21" width="3.42578125" customWidth="1"/>
    <col min="22" max="22" width="3.5703125" customWidth="1"/>
  </cols>
  <sheetData>
    <row r="1" spans="1:23" ht="18">
      <c r="A1" s="8"/>
      <c r="B1" s="33" t="s">
        <v>43</v>
      </c>
      <c r="C1" s="33"/>
      <c r="D1" s="33"/>
      <c r="E1" s="8"/>
      <c r="F1" s="8"/>
      <c r="G1" s="8"/>
      <c r="H1" s="8"/>
      <c r="I1" s="8"/>
      <c r="J1" s="8"/>
      <c r="K1" s="8"/>
      <c r="L1" s="8"/>
      <c r="M1" s="8"/>
      <c r="N1" s="8"/>
      <c r="O1" s="8"/>
      <c r="P1" s="8"/>
      <c r="Q1" s="8"/>
      <c r="R1" s="8"/>
      <c r="S1" s="8"/>
      <c r="T1" s="8"/>
      <c r="U1" s="8"/>
      <c r="V1" s="8"/>
      <c r="W1" s="8"/>
    </row>
    <row r="2" spans="1:23" ht="8.25" customHeight="1">
      <c r="A2" s="8"/>
      <c r="B2" s="8"/>
      <c r="C2" s="8"/>
      <c r="D2" s="8"/>
      <c r="E2" s="8"/>
      <c r="F2" s="8"/>
      <c r="G2" s="8"/>
      <c r="H2" s="8"/>
      <c r="I2" s="8"/>
      <c r="J2" s="8"/>
      <c r="K2" s="8"/>
      <c r="L2" s="8"/>
      <c r="M2" s="8"/>
      <c r="N2" s="8"/>
      <c r="O2" s="8"/>
      <c r="P2" s="8"/>
      <c r="Q2" s="8"/>
      <c r="R2" s="8"/>
      <c r="S2" s="8"/>
      <c r="T2" s="8"/>
      <c r="U2" s="8"/>
      <c r="V2" s="8"/>
      <c r="W2" s="8"/>
    </row>
    <row r="3" spans="1:23" ht="14.1" customHeight="1">
      <c r="A3" s="8"/>
      <c r="B3" s="31" t="s">
        <v>24</v>
      </c>
      <c r="C3" s="31"/>
      <c r="D3" s="24"/>
      <c r="E3" s="8"/>
      <c r="F3" s="8"/>
      <c r="G3" s="8"/>
      <c r="H3" s="8"/>
      <c r="I3" s="8"/>
      <c r="J3" s="8"/>
      <c r="K3" s="8"/>
      <c r="L3" s="8"/>
      <c r="M3" s="8"/>
      <c r="N3" s="8"/>
      <c r="O3" s="8"/>
      <c r="P3" s="8"/>
      <c r="Q3" s="8"/>
      <c r="R3" s="8"/>
      <c r="S3" s="8"/>
      <c r="T3" s="8"/>
      <c r="U3" s="8"/>
      <c r="V3" s="8"/>
      <c r="W3" s="8"/>
    </row>
    <row r="4" spans="1:23" ht="18.75" customHeight="1">
      <c r="A4" s="8"/>
      <c r="B4" s="22"/>
      <c r="C4" s="22"/>
      <c r="D4" s="22"/>
      <c r="E4" s="8"/>
      <c r="F4" s="8"/>
      <c r="G4" s="8"/>
      <c r="H4" s="8"/>
      <c r="I4" s="8"/>
      <c r="J4" s="8"/>
      <c r="K4" s="8"/>
      <c r="L4" s="8"/>
      <c r="M4" s="8"/>
      <c r="N4" s="8"/>
      <c r="O4" s="8"/>
      <c r="P4" s="8"/>
      <c r="Q4" s="8"/>
      <c r="R4" s="8"/>
      <c r="S4" s="8"/>
      <c r="T4" s="8"/>
      <c r="U4" s="8"/>
      <c r="V4" s="8"/>
      <c r="W4" s="8"/>
    </row>
    <row r="5" spans="1:23" ht="14.25" customHeight="1">
      <c r="A5" s="8"/>
      <c r="B5" s="56" t="s">
        <v>19</v>
      </c>
      <c r="C5" s="56"/>
      <c r="D5" s="8"/>
      <c r="E5" s="8"/>
      <c r="F5" s="8"/>
      <c r="G5" s="8"/>
      <c r="H5" s="8"/>
      <c r="I5" s="8"/>
      <c r="J5" s="8"/>
      <c r="K5" s="8"/>
      <c r="L5" s="8"/>
      <c r="M5" s="8"/>
      <c r="N5" s="8"/>
      <c r="O5" s="8"/>
      <c r="P5" s="8"/>
      <c r="Q5" s="8"/>
      <c r="R5" s="8"/>
      <c r="S5" s="8"/>
      <c r="T5" s="8"/>
      <c r="U5" s="8"/>
      <c r="V5" s="8"/>
      <c r="W5" s="8"/>
    </row>
    <row r="6" spans="1:23" s="35" customFormat="1" ht="14.1" customHeight="1">
      <c r="B6" s="147" t="s">
        <v>39</v>
      </c>
      <c r="C6" s="147"/>
      <c r="D6" s="147"/>
      <c r="E6" s="147"/>
      <c r="F6" s="147"/>
      <c r="G6" s="147"/>
      <c r="H6" s="147"/>
      <c r="I6" s="147"/>
      <c r="J6" s="147"/>
      <c r="K6" s="147"/>
      <c r="L6" s="147"/>
      <c r="M6" s="38"/>
    </row>
    <row r="7" spans="1:23" s="6" customFormat="1" ht="9" customHeight="1">
      <c r="A7" s="20"/>
      <c r="B7" s="24"/>
      <c r="C7" s="24"/>
      <c r="D7" s="24"/>
      <c r="E7" s="20"/>
      <c r="F7" s="20"/>
      <c r="G7" s="25"/>
      <c r="H7" s="25"/>
      <c r="I7" s="25"/>
      <c r="J7" s="25"/>
      <c r="K7" s="25"/>
      <c r="L7" s="25"/>
      <c r="M7" s="25"/>
      <c r="N7" s="20"/>
      <c r="O7" s="20"/>
      <c r="P7" s="20"/>
      <c r="Q7" s="20"/>
      <c r="R7" s="20"/>
      <c r="S7" s="20"/>
      <c r="T7" s="20"/>
      <c r="U7" s="20"/>
      <c r="V7" s="20"/>
      <c r="W7" s="20"/>
    </row>
    <row r="8" spans="1:23" s="6" customFormat="1" ht="14.1" customHeight="1">
      <c r="A8" s="20"/>
      <c r="B8" s="67" t="s">
        <v>32</v>
      </c>
      <c r="C8" s="67"/>
      <c r="D8" s="67"/>
      <c r="E8" s="68"/>
      <c r="F8" s="68"/>
      <c r="G8" s="68"/>
      <c r="H8" s="68"/>
      <c r="I8" s="68"/>
      <c r="J8" s="68"/>
      <c r="K8" s="68"/>
      <c r="L8" s="68"/>
      <c r="M8" s="68"/>
      <c r="N8" s="69"/>
      <c r="O8" s="70"/>
      <c r="P8" s="70"/>
      <c r="Q8" s="70"/>
      <c r="R8" s="20"/>
      <c r="S8" s="20"/>
      <c r="T8" s="20"/>
      <c r="U8" s="20"/>
      <c r="V8" s="20"/>
      <c r="W8" s="20"/>
    </row>
    <row r="9" spans="1:23" s="6" customFormat="1" ht="14.1" customHeight="1">
      <c r="A9" s="20"/>
      <c r="B9" s="67" t="s">
        <v>22</v>
      </c>
      <c r="C9" s="67"/>
      <c r="D9" s="67"/>
      <c r="E9" s="68"/>
      <c r="F9" s="68"/>
      <c r="G9" s="68"/>
      <c r="H9" s="68"/>
      <c r="I9" s="68"/>
      <c r="J9" s="68"/>
      <c r="K9" s="68"/>
      <c r="L9" s="68"/>
      <c r="M9" s="68"/>
      <c r="N9" s="69"/>
      <c r="O9" s="70"/>
      <c r="P9" s="70"/>
      <c r="Q9" s="70"/>
      <c r="R9" s="20"/>
      <c r="S9" s="20"/>
      <c r="T9" s="20"/>
      <c r="U9" s="20"/>
      <c r="V9" s="20"/>
      <c r="W9" s="20"/>
    </row>
    <row r="10" spans="1:23" s="6" customFormat="1" ht="14.1" customHeight="1">
      <c r="A10" s="20"/>
      <c r="B10" s="67" t="s">
        <v>21</v>
      </c>
      <c r="C10" s="67"/>
      <c r="D10" s="67"/>
      <c r="E10" s="68"/>
      <c r="F10" s="68"/>
      <c r="G10" s="68"/>
      <c r="H10" s="68"/>
      <c r="I10" s="68"/>
      <c r="J10" s="68"/>
      <c r="K10" s="68"/>
      <c r="L10" s="68"/>
      <c r="M10" s="68"/>
      <c r="N10" s="69"/>
      <c r="O10" s="70"/>
      <c r="P10" s="70"/>
      <c r="Q10" s="70"/>
      <c r="R10" s="20"/>
      <c r="S10" s="20"/>
      <c r="T10" s="20"/>
      <c r="U10" s="20"/>
      <c r="V10" s="20"/>
      <c r="W10" s="20"/>
    </row>
    <row r="11" spans="1:23" s="6" customFormat="1" ht="12.95" customHeight="1">
      <c r="A11" s="20"/>
      <c r="B11" s="24"/>
      <c r="C11" s="24"/>
      <c r="D11" s="24"/>
      <c r="E11" s="20"/>
      <c r="F11" s="20"/>
      <c r="G11" s="25"/>
      <c r="H11" s="25"/>
      <c r="I11" s="25"/>
      <c r="J11" s="25"/>
      <c r="K11" s="25"/>
      <c r="L11" s="25"/>
      <c r="M11" s="25"/>
      <c r="N11" s="20"/>
      <c r="O11" s="20"/>
      <c r="P11" s="20"/>
      <c r="Q11" s="20"/>
      <c r="R11" s="20"/>
      <c r="S11" s="20"/>
      <c r="T11" s="20"/>
      <c r="U11" s="20"/>
      <c r="V11" s="20"/>
      <c r="W11" s="20"/>
    </row>
    <row r="12" spans="1:23" s="6" customFormat="1" ht="12.95" customHeight="1" thickBot="1">
      <c r="A12" s="20"/>
      <c r="B12" s="20"/>
      <c r="C12" s="20"/>
      <c r="D12" s="20"/>
      <c r="E12" s="20"/>
      <c r="F12" s="20"/>
      <c r="G12" s="20"/>
      <c r="H12" s="20"/>
      <c r="I12" s="20"/>
      <c r="J12" s="20"/>
      <c r="K12" s="20"/>
      <c r="L12" s="20"/>
      <c r="M12" s="20"/>
      <c r="N12" s="20"/>
      <c r="O12" s="20"/>
      <c r="P12" s="20"/>
      <c r="Q12" s="20"/>
      <c r="R12" s="20"/>
      <c r="S12" s="20"/>
      <c r="T12" s="20"/>
      <c r="U12" s="20"/>
      <c r="V12" s="20"/>
      <c r="W12" s="20"/>
    </row>
    <row r="13" spans="1:23" s="6" customFormat="1" ht="17.100000000000001" customHeight="1" thickBot="1">
      <c r="A13" s="9"/>
      <c r="B13" s="4" t="s">
        <v>7</v>
      </c>
      <c r="C13" s="4" t="s">
        <v>34</v>
      </c>
      <c r="D13" s="60" t="s">
        <v>30</v>
      </c>
      <c r="E13" s="26" t="s">
        <v>2</v>
      </c>
      <c r="F13" s="27" t="s">
        <v>0</v>
      </c>
      <c r="G13" s="28" t="s">
        <v>1</v>
      </c>
      <c r="H13" s="28" t="s">
        <v>3</v>
      </c>
      <c r="I13" s="29" t="s">
        <v>4</v>
      </c>
      <c r="J13" s="30" t="s">
        <v>5</v>
      </c>
      <c r="K13" s="20"/>
      <c r="L13" s="7" t="s">
        <v>52</v>
      </c>
      <c r="M13" s="10"/>
      <c r="N13" s="5"/>
      <c r="O13" s="32"/>
      <c r="P13" s="20"/>
      <c r="Q13" s="20"/>
      <c r="R13" s="7" t="s">
        <v>82</v>
      </c>
      <c r="S13" s="10"/>
      <c r="T13" s="5"/>
      <c r="U13" s="32"/>
      <c r="V13" s="20"/>
      <c r="W13" s="20"/>
    </row>
    <row r="14" spans="1:23" s="6" customFormat="1" ht="17.100000000000001" customHeight="1">
      <c r="A14" s="1">
        <v>1</v>
      </c>
      <c r="B14" s="44" t="s">
        <v>11</v>
      </c>
      <c r="C14" s="61">
        <v>1</v>
      </c>
      <c r="D14" s="61">
        <v>8139</v>
      </c>
      <c r="E14" s="11">
        <f>COUNT(O14,P17,U14)</f>
        <v>0</v>
      </c>
      <c r="F14" s="12">
        <f>IF(O14&gt;P14,1,0)+IF(P17&gt;O17,1,0)+IF(U14&gt;V14,1,0)</f>
        <v>0</v>
      </c>
      <c r="G14" s="12">
        <f>IF(O14&lt;P14,1,0)+IF(P17&lt;O17,1,0)+IF(U14&lt;V14,1,0)</f>
        <v>0</v>
      </c>
      <c r="H14" s="12">
        <f>VALUE(O14+P17+U14)</f>
        <v>0</v>
      </c>
      <c r="I14" s="12">
        <f>VALUE(P14+O17+V14)</f>
        <v>0</v>
      </c>
      <c r="J14" s="13">
        <f>AVERAGE(H14-I14)</f>
        <v>0</v>
      </c>
      <c r="K14" s="37"/>
      <c r="L14" s="47" t="str">
        <f>B14</f>
        <v>GLOBAL TC</v>
      </c>
      <c r="M14" s="48"/>
      <c r="N14" s="49" t="str">
        <f>B17</f>
        <v>DESCANSA</v>
      </c>
      <c r="O14" s="80"/>
      <c r="P14" s="80"/>
      <c r="Q14" s="50"/>
      <c r="R14" s="47" t="str">
        <f>B14</f>
        <v>GLOBAL TC</v>
      </c>
      <c r="S14" s="48" t="s">
        <v>6</v>
      </c>
      <c r="T14" s="47" t="str">
        <f>B15</f>
        <v>MALLORCA TC TEULERA</v>
      </c>
      <c r="U14" s="46"/>
      <c r="V14" s="46"/>
      <c r="W14" s="20"/>
    </row>
    <row r="15" spans="1:23" s="6" customFormat="1" ht="17.100000000000001" customHeight="1">
      <c r="A15" s="2">
        <v>2</v>
      </c>
      <c r="B15" s="45" t="s">
        <v>76</v>
      </c>
      <c r="C15" s="62"/>
      <c r="D15" s="62">
        <v>12947</v>
      </c>
      <c r="E15" s="14">
        <f>COUNT(O15,P18,V14)</f>
        <v>1</v>
      </c>
      <c r="F15" s="14">
        <f>IF(O15&gt;P15,1,0)+IF(P18&gt;O18,1,0)+IF(V14&gt;U14,1,0)</f>
        <v>1</v>
      </c>
      <c r="G15" s="14">
        <f>IF(O15&lt;P15,1,0)+IF(P18&lt;O18,1,0)+IF(V14&lt;U14,1,0)</f>
        <v>0</v>
      </c>
      <c r="H15" s="14">
        <f>VALUE(O15+P18+V14)</f>
        <v>4</v>
      </c>
      <c r="I15" s="14">
        <f>VALUE(P15+O18+U14)</f>
        <v>1</v>
      </c>
      <c r="J15" s="15">
        <f>AVERAGE(H15-I15)</f>
        <v>3</v>
      </c>
      <c r="K15" s="37"/>
      <c r="L15" s="47" t="str">
        <f>B15</f>
        <v>MALLORCA TC TEULERA</v>
      </c>
      <c r="M15" s="48" t="s">
        <v>6</v>
      </c>
      <c r="N15" s="51" t="str">
        <f>B16</f>
        <v>PLAYAS SANTA PONSA TC</v>
      </c>
      <c r="O15" s="46">
        <v>4</v>
      </c>
      <c r="P15" s="46">
        <v>1</v>
      </c>
      <c r="Q15" s="50"/>
      <c r="R15" s="51" t="str">
        <f>B16</f>
        <v>PLAYAS SANTA PONSA TC</v>
      </c>
      <c r="S15" s="48"/>
      <c r="T15" s="76" t="str">
        <f>B17</f>
        <v>DESCANSA</v>
      </c>
      <c r="U15" s="80"/>
      <c r="V15" s="80"/>
      <c r="W15" s="20"/>
    </row>
    <row r="16" spans="1:23" s="6" customFormat="1" ht="17.100000000000001" customHeight="1" thickBot="1">
      <c r="A16" s="3">
        <v>3</v>
      </c>
      <c r="B16" s="58" t="s">
        <v>25</v>
      </c>
      <c r="C16" s="63"/>
      <c r="D16" s="63">
        <v>20355</v>
      </c>
      <c r="E16" s="16">
        <f>COUNT(P15,O17,U15)</f>
        <v>1</v>
      </c>
      <c r="F16" s="64">
        <f>IF(O17&gt;P17,1,0)+IF(P15&gt;O15,1,0)+IF(U15&gt;V15,1,0)</f>
        <v>0</v>
      </c>
      <c r="G16" s="64">
        <f>IF(O17&lt;P17,1,0)+IF(P15&lt;O15,1,0)+IF(U15&lt;V15,1,0)</f>
        <v>1</v>
      </c>
      <c r="H16" s="64">
        <f>VALUE(P15+O17+U15)</f>
        <v>1</v>
      </c>
      <c r="I16" s="64">
        <f>VALUE(O15+P17+V15)</f>
        <v>4</v>
      </c>
      <c r="J16" s="65">
        <f>AVERAGE(H16-I16)</f>
        <v>-3</v>
      </c>
      <c r="K16" s="20"/>
      <c r="L16" s="7" t="s">
        <v>53</v>
      </c>
      <c r="M16" s="10"/>
      <c r="N16" s="5"/>
      <c r="O16" s="32"/>
      <c r="P16" s="20"/>
      <c r="Q16" s="20"/>
      <c r="R16" s="20"/>
      <c r="S16" s="20"/>
      <c r="T16" s="20"/>
      <c r="U16" s="20"/>
      <c r="V16" s="20"/>
      <c r="W16" s="20"/>
    </row>
    <row r="17" spans="1:23" s="6" customFormat="1" ht="17.100000000000001" customHeight="1">
      <c r="A17" s="73">
        <v>4</v>
      </c>
      <c r="B17" s="74" t="s">
        <v>14</v>
      </c>
      <c r="C17" s="66"/>
      <c r="D17" s="66"/>
      <c r="E17" s="75">
        <f>COUNT(P14,O18,V15)</f>
        <v>0</v>
      </c>
      <c r="F17" s="75">
        <f>IF(P14&gt;O14,1,0)+IF(O18&gt;P18,1,0)+IF(V15&gt;U15,1,0)</f>
        <v>0</v>
      </c>
      <c r="G17" s="75">
        <f>IF(P14&lt;O14,1,0)+IF(O18&lt;P18,1,0)+IF(V15&lt;U15,1,0)</f>
        <v>0</v>
      </c>
      <c r="H17" s="75">
        <f>VALUE(P14+O18+V15)</f>
        <v>0</v>
      </c>
      <c r="I17" s="75">
        <f>VALUE(O14+P18+U15)</f>
        <v>0</v>
      </c>
      <c r="J17" s="75">
        <f>AVERAGE(H17-I17)</f>
        <v>0</v>
      </c>
      <c r="K17" s="20"/>
      <c r="L17" s="47" t="str">
        <f>B16</f>
        <v>PLAYAS SANTA PONSA TC</v>
      </c>
      <c r="M17" s="48" t="s">
        <v>6</v>
      </c>
      <c r="N17" s="53" t="str">
        <f>B14</f>
        <v>GLOBAL TC</v>
      </c>
      <c r="O17" s="46"/>
      <c r="P17" s="46"/>
      <c r="Q17" s="20"/>
      <c r="R17" s="20"/>
      <c r="S17" s="20"/>
      <c r="T17" s="20"/>
      <c r="U17" s="20"/>
      <c r="V17" s="20"/>
      <c r="W17" s="20"/>
    </row>
    <row r="18" spans="1:23" s="6" customFormat="1" ht="17.100000000000001" customHeight="1">
      <c r="A18" s="20"/>
      <c r="B18" s="20"/>
      <c r="C18" s="37"/>
      <c r="D18" s="20"/>
      <c r="E18" s="20"/>
      <c r="F18" s="20"/>
      <c r="G18" s="20"/>
      <c r="H18" s="20"/>
      <c r="I18" s="20"/>
      <c r="J18" s="20"/>
      <c r="K18" s="20"/>
      <c r="L18" s="54" t="str">
        <f>B17</f>
        <v>DESCANSA</v>
      </c>
      <c r="M18" s="48"/>
      <c r="N18" s="55" t="str">
        <f>B15</f>
        <v>MALLORCA TC TEULERA</v>
      </c>
      <c r="O18" s="80"/>
      <c r="P18" s="80"/>
      <c r="Q18" s="20"/>
      <c r="R18" s="20"/>
      <c r="S18" s="20"/>
      <c r="T18" s="20"/>
      <c r="U18" s="20"/>
      <c r="V18" s="20"/>
      <c r="W18" s="20"/>
    </row>
    <row r="19" spans="1:23" ht="17.100000000000001" customHeight="1" thickBot="1">
      <c r="A19" s="20"/>
      <c r="B19" s="20"/>
      <c r="C19" s="37"/>
      <c r="D19" s="20"/>
      <c r="E19" s="20"/>
      <c r="F19" s="20"/>
      <c r="G19" s="20"/>
      <c r="H19" s="20"/>
      <c r="I19" s="20"/>
      <c r="J19" s="20"/>
      <c r="K19" s="20"/>
      <c r="L19" s="20"/>
      <c r="M19" s="20"/>
      <c r="N19" s="20"/>
      <c r="O19" s="20"/>
      <c r="P19" s="20"/>
      <c r="Q19" s="20"/>
      <c r="R19" s="20"/>
      <c r="S19" s="20"/>
      <c r="T19" s="20"/>
      <c r="U19" s="20"/>
      <c r="V19" s="20"/>
      <c r="W19" s="8"/>
    </row>
    <row r="20" spans="1:23" s="6" customFormat="1" ht="17.100000000000001" customHeight="1" thickBot="1">
      <c r="A20" s="9"/>
      <c r="B20" s="4" t="s">
        <v>8</v>
      </c>
      <c r="C20" s="4" t="s">
        <v>34</v>
      </c>
      <c r="D20" s="60" t="s">
        <v>30</v>
      </c>
      <c r="E20" s="26" t="s">
        <v>2</v>
      </c>
      <c r="F20" s="27" t="s">
        <v>0</v>
      </c>
      <c r="G20" s="28" t="s">
        <v>1</v>
      </c>
      <c r="H20" s="28" t="s">
        <v>3</v>
      </c>
      <c r="I20" s="29" t="s">
        <v>4</v>
      </c>
      <c r="J20" s="30" t="s">
        <v>5</v>
      </c>
      <c r="K20" s="20"/>
      <c r="L20" s="7" t="s">
        <v>52</v>
      </c>
      <c r="M20" s="10"/>
      <c r="N20" s="5"/>
      <c r="O20" s="32"/>
      <c r="P20" s="20"/>
      <c r="Q20" s="20"/>
      <c r="R20" s="7" t="s">
        <v>82</v>
      </c>
      <c r="S20" s="10"/>
      <c r="T20" s="5"/>
      <c r="U20" s="32"/>
      <c r="V20" s="20"/>
      <c r="W20" s="20"/>
    </row>
    <row r="21" spans="1:23" s="6" customFormat="1" ht="17.100000000000001" customHeight="1">
      <c r="A21" s="1">
        <v>1</v>
      </c>
      <c r="B21" s="44" t="s">
        <v>10</v>
      </c>
      <c r="C21" s="61">
        <v>2</v>
      </c>
      <c r="D21" s="61">
        <v>12627</v>
      </c>
      <c r="E21" s="11">
        <f>COUNT(O21,P24,U21)</f>
        <v>0</v>
      </c>
      <c r="F21" s="12">
        <f>IF(O21&gt;P21,1,0)+IF(P24&gt;O24,1,0)+IF(U21&gt;V21,1,0)</f>
        <v>0</v>
      </c>
      <c r="G21" s="12">
        <f>IF(O21&lt;P21,1,0)+IF(P24&lt;O24,1,0)+IF(U21&lt;V21,1,0)</f>
        <v>0</v>
      </c>
      <c r="H21" s="12">
        <f>VALUE(O21+P24+U21)</f>
        <v>0</v>
      </c>
      <c r="I21" s="12">
        <f>VALUE(P21+O24+V21)</f>
        <v>0</v>
      </c>
      <c r="J21" s="13">
        <f>AVERAGE(H21-I21)</f>
        <v>0</v>
      </c>
      <c r="K21" s="37"/>
      <c r="L21" s="47" t="str">
        <f>B21</f>
        <v>OPEN MARRATXÍ</v>
      </c>
      <c r="M21" s="48"/>
      <c r="N21" s="49" t="str">
        <f>B24</f>
        <v>DESCANSA</v>
      </c>
      <c r="O21" s="80"/>
      <c r="P21" s="80"/>
      <c r="Q21" s="50"/>
      <c r="R21" s="47" t="str">
        <f>B21</f>
        <v>OPEN MARRATXÍ</v>
      </c>
      <c r="S21" s="48" t="s">
        <v>6</v>
      </c>
      <c r="T21" s="47" t="str">
        <f>B22</f>
        <v>CT LA SALLE</v>
      </c>
      <c r="U21" s="46"/>
      <c r="V21" s="46"/>
      <c r="W21" s="20"/>
    </row>
    <row r="22" spans="1:23" s="6" customFormat="1" ht="17.100000000000001" customHeight="1">
      <c r="A22" s="2">
        <v>2</v>
      </c>
      <c r="B22" s="45" t="s">
        <v>12</v>
      </c>
      <c r="C22" s="62"/>
      <c r="D22" s="62">
        <v>18058</v>
      </c>
      <c r="E22" s="14">
        <f>COUNT(O22,P25,V21)</f>
        <v>1</v>
      </c>
      <c r="F22" s="14">
        <f>IF(O22&gt;P22,1,0)+IF(P25&gt;O25,1,0)+IF(V21&gt;U21,1,0)</f>
        <v>0</v>
      </c>
      <c r="G22" s="14">
        <f>IF(O22&lt;P22,1,0)+IF(P25&lt;O25,1,0)+IF(V21&lt;U21,1,0)</f>
        <v>1</v>
      </c>
      <c r="H22" s="14">
        <f>VALUE(O22+P25+V21)</f>
        <v>1</v>
      </c>
      <c r="I22" s="14">
        <f>VALUE(P22+O25+U21)</f>
        <v>4</v>
      </c>
      <c r="J22" s="15">
        <f>AVERAGE(H22-I22)</f>
        <v>-3</v>
      </c>
      <c r="K22" s="37"/>
      <c r="L22" s="47" t="str">
        <f>B22</f>
        <v>CT LA SALLE</v>
      </c>
      <c r="M22" s="48" t="s">
        <v>6</v>
      </c>
      <c r="N22" s="51" t="str">
        <f>B23</f>
        <v>NOMADS ES JORDI</v>
      </c>
      <c r="O22" s="46">
        <v>1</v>
      </c>
      <c r="P22" s="46">
        <v>4</v>
      </c>
      <c r="Q22" s="50"/>
      <c r="R22" s="51" t="str">
        <f>B23</f>
        <v>NOMADS ES JORDI</v>
      </c>
      <c r="S22" s="48"/>
      <c r="T22" s="76" t="str">
        <f>B24</f>
        <v>DESCANSA</v>
      </c>
      <c r="U22" s="80"/>
      <c r="V22" s="80"/>
      <c r="W22" s="20"/>
    </row>
    <row r="23" spans="1:23" s="6" customFormat="1" ht="17.100000000000001" customHeight="1" thickBot="1">
      <c r="A23" s="3">
        <v>3</v>
      </c>
      <c r="B23" s="58" t="s">
        <v>68</v>
      </c>
      <c r="C23" s="63"/>
      <c r="D23" s="63">
        <v>19237</v>
      </c>
      <c r="E23" s="16">
        <f>COUNT(P22,O24,U22)</f>
        <v>1</v>
      </c>
      <c r="F23" s="64">
        <f>IF(O24&gt;P24,1,0)+IF(P22&gt;O22,1,0)+IF(U22&gt;V22,1,0)</f>
        <v>1</v>
      </c>
      <c r="G23" s="64">
        <f>IF(O24&lt;P24,1,0)+IF(P22&lt;O22,1,0)+IF(U22&lt;V22,1,0)</f>
        <v>0</v>
      </c>
      <c r="H23" s="64">
        <f>VALUE(P22+O24+U22)</f>
        <v>4</v>
      </c>
      <c r="I23" s="64">
        <f>VALUE(O22+P24+V22)</f>
        <v>1</v>
      </c>
      <c r="J23" s="65">
        <f>AVERAGE(H23-I23)</f>
        <v>3</v>
      </c>
      <c r="K23" s="20"/>
      <c r="L23" s="7" t="s">
        <v>53</v>
      </c>
      <c r="M23" s="10"/>
      <c r="N23" s="5"/>
      <c r="O23" s="32"/>
      <c r="P23" s="20"/>
      <c r="Q23" s="20"/>
      <c r="R23" s="20"/>
      <c r="S23" s="20"/>
      <c r="T23" s="20"/>
      <c r="U23" s="20"/>
      <c r="V23" s="20"/>
      <c r="W23" s="20"/>
    </row>
    <row r="24" spans="1:23" s="6" customFormat="1" ht="17.100000000000001" customHeight="1">
      <c r="A24" s="73">
        <v>4</v>
      </c>
      <c r="B24" s="74" t="s">
        <v>14</v>
      </c>
      <c r="C24" s="66"/>
      <c r="D24" s="66">
        <v>19972</v>
      </c>
      <c r="E24" s="75">
        <f>COUNT(P21,O25,V22)</f>
        <v>0</v>
      </c>
      <c r="F24" s="75">
        <f>IF(P21&gt;O21,1,0)+IF(O25&gt;P25,1,0)+IF(V22&gt;U22,1,0)</f>
        <v>0</v>
      </c>
      <c r="G24" s="75">
        <f>IF(P21&lt;O21,1,0)+IF(O25&lt;P25,1,0)+IF(V22&lt;U22,1,0)</f>
        <v>0</v>
      </c>
      <c r="H24" s="75">
        <f>VALUE(P21+O25+V22)</f>
        <v>0</v>
      </c>
      <c r="I24" s="75">
        <f>VALUE(O21+P25+U22)</f>
        <v>0</v>
      </c>
      <c r="J24" s="75">
        <f>AVERAGE(H24-I24)</f>
        <v>0</v>
      </c>
      <c r="K24" s="20"/>
      <c r="L24" s="47" t="str">
        <f>B23</f>
        <v>NOMADS ES JORDI</v>
      </c>
      <c r="M24" s="48" t="s">
        <v>6</v>
      </c>
      <c r="N24" s="53" t="str">
        <f>B21</f>
        <v>OPEN MARRATXÍ</v>
      </c>
      <c r="O24" s="46"/>
      <c r="P24" s="46"/>
      <c r="Q24" s="20"/>
      <c r="R24" s="20"/>
      <c r="S24" s="20"/>
      <c r="T24" s="20"/>
      <c r="U24" s="20"/>
      <c r="V24" s="20"/>
      <c r="W24" s="20"/>
    </row>
    <row r="25" spans="1:23" s="6" customFormat="1" ht="17.100000000000001" customHeight="1">
      <c r="A25" s="20"/>
      <c r="B25" s="20"/>
      <c r="C25" s="20"/>
      <c r="D25" s="20"/>
      <c r="E25" s="20"/>
      <c r="F25" s="20"/>
      <c r="G25" s="20"/>
      <c r="H25" s="20"/>
      <c r="I25" s="20"/>
      <c r="J25" s="20"/>
      <c r="K25" s="20"/>
      <c r="L25" s="54" t="str">
        <f>B24</f>
        <v>DESCANSA</v>
      </c>
      <c r="M25" s="48"/>
      <c r="N25" s="55" t="str">
        <f>B22</f>
        <v>CT LA SALLE</v>
      </c>
      <c r="O25" s="80"/>
      <c r="P25" s="80"/>
      <c r="Q25" s="20"/>
      <c r="R25" s="20"/>
      <c r="S25" s="20"/>
      <c r="T25" s="20"/>
      <c r="U25" s="20"/>
      <c r="V25" s="20"/>
      <c r="W25" s="20"/>
    </row>
    <row r="26" spans="1:23" ht="12.95" customHeight="1">
      <c r="A26" s="8"/>
      <c r="B26" s="8"/>
      <c r="C26" s="8"/>
      <c r="D26" s="8"/>
      <c r="E26" s="8"/>
      <c r="F26" s="8"/>
      <c r="G26" s="8"/>
      <c r="H26" s="8"/>
      <c r="I26" s="8"/>
      <c r="J26" s="8"/>
      <c r="K26" s="8"/>
      <c r="L26" s="8"/>
      <c r="M26" s="8"/>
      <c r="N26" s="8"/>
      <c r="O26" s="8"/>
      <c r="P26" s="8"/>
      <c r="Q26" s="8"/>
      <c r="R26" s="8"/>
      <c r="S26" s="8"/>
      <c r="T26" s="8"/>
      <c r="U26" s="8"/>
      <c r="V26" s="8"/>
      <c r="W26" s="8"/>
    </row>
    <row r="27" spans="1:23">
      <c r="A27" s="8"/>
      <c r="B27" s="8"/>
      <c r="C27" s="8"/>
      <c r="D27" s="8"/>
      <c r="E27" s="8"/>
      <c r="F27" s="8"/>
      <c r="G27" s="8"/>
      <c r="H27" s="8"/>
      <c r="I27" s="8"/>
      <c r="J27" s="8"/>
      <c r="K27" s="8"/>
      <c r="L27" s="8"/>
      <c r="N27" s="8"/>
      <c r="O27" s="8"/>
      <c r="P27" s="8"/>
      <c r="Q27" s="8"/>
      <c r="R27" s="8"/>
      <c r="S27" s="8"/>
      <c r="T27" s="8"/>
      <c r="U27" s="8"/>
      <c r="V27" s="8"/>
      <c r="W27" s="8"/>
    </row>
    <row r="28" spans="1:23">
      <c r="A28" s="8"/>
      <c r="B28" s="31" t="s">
        <v>42</v>
      </c>
      <c r="C28" s="31"/>
      <c r="D28" s="43" t="s">
        <v>78</v>
      </c>
      <c r="E28" s="36"/>
      <c r="G28" s="8"/>
      <c r="H28" s="8"/>
      <c r="J28" s="8"/>
      <c r="K28" s="8"/>
      <c r="L28" s="8"/>
      <c r="M28" s="8"/>
      <c r="N28" s="8"/>
      <c r="O28" s="8"/>
      <c r="P28" s="8"/>
      <c r="Q28" s="8"/>
      <c r="R28" s="8"/>
      <c r="S28" s="8"/>
      <c r="T28" s="8"/>
      <c r="U28" s="8"/>
      <c r="V28" s="8"/>
      <c r="W28" s="8"/>
    </row>
    <row r="29" spans="1:23">
      <c r="A29" s="8"/>
      <c r="B29" s="8"/>
      <c r="C29" s="8"/>
      <c r="D29" s="8"/>
      <c r="E29" s="8"/>
      <c r="F29" s="8"/>
      <c r="G29" s="8"/>
      <c r="H29" s="8"/>
      <c r="I29" s="8"/>
      <c r="J29" s="8"/>
      <c r="K29" s="8"/>
      <c r="L29" s="8"/>
      <c r="M29" s="8"/>
      <c r="N29" s="8"/>
      <c r="O29" s="8"/>
      <c r="P29" s="8"/>
      <c r="Q29" s="8"/>
      <c r="R29" s="8"/>
      <c r="S29" s="8"/>
      <c r="T29" s="8"/>
      <c r="U29" s="8"/>
      <c r="V29" s="8"/>
      <c r="W29" s="8"/>
    </row>
    <row r="30" spans="1:23" ht="15" customHeight="1">
      <c r="A30" s="8"/>
      <c r="B30" s="39"/>
      <c r="C30" s="42"/>
      <c r="D30" s="8"/>
      <c r="E30" s="8"/>
      <c r="F30" s="8"/>
      <c r="G30" s="8"/>
      <c r="H30" s="8"/>
      <c r="I30" s="8"/>
      <c r="J30" s="8"/>
      <c r="K30" s="8"/>
      <c r="L30" s="8"/>
      <c r="M30" s="8"/>
      <c r="N30" s="8"/>
      <c r="O30" s="8"/>
      <c r="P30" s="8"/>
      <c r="Q30" s="8"/>
      <c r="R30" s="8"/>
      <c r="S30" s="8"/>
      <c r="T30" s="8"/>
      <c r="U30" s="8"/>
      <c r="V30" s="8"/>
    </row>
    <row r="31" spans="1:23" ht="15" customHeight="1">
      <c r="A31" s="8"/>
      <c r="B31" s="40"/>
      <c r="C31" s="138"/>
      <c r="D31" s="139"/>
      <c r="E31" s="139"/>
      <c r="F31" s="139"/>
      <c r="G31" s="8"/>
      <c r="H31" s="8"/>
      <c r="I31" s="8"/>
      <c r="J31" s="8"/>
      <c r="K31" s="8"/>
      <c r="L31" s="8"/>
      <c r="M31" s="8"/>
      <c r="N31" s="8"/>
      <c r="O31" s="8"/>
      <c r="P31" s="8"/>
      <c r="Q31" s="8"/>
      <c r="R31" s="8"/>
      <c r="S31" s="8"/>
      <c r="T31" s="8"/>
      <c r="U31" s="8"/>
    </row>
    <row r="32" spans="1:23" ht="15" customHeight="1">
      <c r="A32" s="8"/>
      <c r="B32" s="41"/>
      <c r="C32" s="148"/>
      <c r="D32" s="149"/>
      <c r="E32" s="149"/>
      <c r="F32" s="149"/>
      <c r="G32" s="71"/>
      <c r="H32" s="8"/>
      <c r="I32" s="8"/>
      <c r="J32" s="8"/>
      <c r="K32" s="8"/>
      <c r="L32" s="8"/>
      <c r="M32" s="8"/>
      <c r="N32" s="8"/>
      <c r="O32" s="8"/>
      <c r="P32" s="8"/>
      <c r="Q32" s="8"/>
      <c r="R32" s="8"/>
      <c r="S32" s="8"/>
      <c r="T32" s="8"/>
      <c r="U32" s="8"/>
    </row>
    <row r="33" spans="1:23" ht="15" customHeight="1">
      <c r="A33" s="8"/>
      <c r="B33" s="42"/>
      <c r="C33" s="8"/>
      <c r="D33" s="8"/>
      <c r="E33" s="8"/>
      <c r="F33" s="8"/>
      <c r="G33" s="8"/>
      <c r="H33" s="8"/>
      <c r="I33" s="8"/>
      <c r="J33" s="8"/>
      <c r="K33" s="8"/>
      <c r="L33" s="8"/>
      <c r="M33" s="8"/>
      <c r="N33" s="8"/>
      <c r="O33" s="8"/>
      <c r="P33" s="8"/>
      <c r="Q33" s="8"/>
      <c r="R33" s="8"/>
      <c r="S33" s="8"/>
      <c r="T33" s="8"/>
      <c r="U33" s="8"/>
    </row>
    <row r="34" spans="1:23" ht="12.95" customHeight="1">
      <c r="A34" s="8"/>
      <c r="B34" s="8"/>
      <c r="C34" s="8"/>
      <c r="D34" s="8"/>
      <c r="E34" s="8"/>
      <c r="F34" s="8"/>
      <c r="G34" s="8"/>
      <c r="H34" s="8"/>
      <c r="I34" s="8"/>
      <c r="J34" s="8"/>
      <c r="K34" s="8"/>
      <c r="L34" s="8"/>
      <c r="M34" s="8"/>
      <c r="N34" s="8"/>
      <c r="O34" s="8"/>
      <c r="P34" s="8"/>
      <c r="Q34" s="8"/>
      <c r="R34" s="8"/>
      <c r="S34" s="8"/>
      <c r="T34" s="8"/>
      <c r="U34" s="8"/>
      <c r="V34" s="8"/>
      <c r="W34" s="8"/>
    </row>
    <row r="35" spans="1:23" ht="12.95" customHeight="1">
      <c r="A35" s="8"/>
      <c r="B35" s="8"/>
      <c r="C35" s="8"/>
      <c r="D35" s="8"/>
      <c r="E35" s="8"/>
      <c r="F35" s="8"/>
      <c r="G35" s="8"/>
      <c r="H35" s="8"/>
      <c r="I35" s="8"/>
      <c r="J35" s="8"/>
      <c r="K35" s="8"/>
      <c r="L35" s="8"/>
      <c r="M35" s="8"/>
      <c r="N35" s="8"/>
      <c r="O35" s="8"/>
      <c r="P35" s="8"/>
      <c r="Q35" s="8"/>
      <c r="R35" s="8"/>
      <c r="S35" s="8"/>
      <c r="T35" s="8"/>
      <c r="U35" s="8"/>
      <c r="V35" s="8"/>
      <c r="W35" s="8"/>
    </row>
    <row r="36" spans="1:23" ht="12.95" customHeight="1">
      <c r="R36" s="78">
        <f>114*0.8</f>
        <v>91.2</v>
      </c>
    </row>
    <row r="37" spans="1:23" ht="12.95" customHeight="1"/>
    <row r="38" spans="1:23" ht="12.95" customHeight="1"/>
    <row r="39" spans="1:23" ht="12.95" customHeight="1"/>
    <row r="40" spans="1:23" ht="12.95" customHeight="1"/>
    <row r="41" spans="1:23" ht="12.95" customHeight="1"/>
    <row r="42" spans="1:23" ht="12.95" customHeight="1"/>
    <row r="43" spans="1:23" ht="15.95" customHeight="1"/>
    <row r="44" spans="1:23" ht="15.95" customHeight="1"/>
    <row r="45" spans="1:23" ht="15.95" customHeight="1"/>
  </sheetData>
  <mergeCells count="3">
    <mergeCell ref="B6:L6"/>
    <mergeCell ref="C31:F31"/>
    <mergeCell ref="C32:F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F9F29-DDE3-4491-BB41-9BFF17019A04}">
  <dimension ref="A1:V27"/>
  <sheetViews>
    <sheetView workbookViewId="0">
      <selection activeCell="S19" sqref="S19"/>
    </sheetView>
  </sheetViews>
  <sheetFormatPr baseColWidth="10" defaultRowHeight="15"/>
  <cols>
    <col min="1" max="1" width="3.7109375" customWidth="1"/>
    <col min="2" max="2" width="23" customWidth="1"/>
    <col min="3" max="3" width="10.710937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8"/>
      <c r="B1" s="33" t="s">
        <v>43</v>
      </c>
      <c r="C1" s="33"/>
      <c r="D1" s="8"/>
      <c r="E1" s="8"/>
      <c r="F1" s="8"/>
      <c r="G1" s="8"/>
      <c r="H1" s="8"/>
      <c r="I1" s="8"/>
      <c r="J1" s="8"/>
      <c r="K1" s="8"/>
      <c r="L1" s="8"/>
      <c r="M1" s="8"/>
      <c r="N1" s="8"/>
      <c r="O1" s="8"/>
      <c r="P1" s="8"/>
      <c r="Q1" s="8"/>
      <c r="R1" s="8"/>
      <c r="S1" s="8"/>
      <c r="T1" s="8"/>
      <c r="U1" s="8"/>
      <c r="V1" s="8"/>
    </row>
    <row r="2" spans="1:22" ht="7.5" customHeight="1">
      <c r="A2" s="8"/>
      <c r="B2" s="8"/>
      <c r="C2" s="8"/>
      <c r="D2" s="8"/>
      <c r="E2" s="8"/>
      <c r="F2" s="8"/>
      <c r="G2" s="8"/>
      <c r="H2" s="8"/>
      <c r="I2" s="8"/>
      <c r="J2" s="8"/>
      <c r="K2" s="8"/>
      <c r="L2" s="8"/>
      <c r="M2" s="8"/>
      <c r="N2" s="8"/>
      <c r="O2" s="8"/>
      <c r="P2" s="8"/>
      <c r="Q2" s="8"/>
      <c r="R2" s="8"/>
      <c r="S2" s="8"/>
      <c r="T2" s="8"/>
      <c r="U2" s="8"/>
      <c r="V2" s="8"/>
    </row>
    <row r="3" spans="1:22" ht="14.25" customHeight="1">
      <c r="A3" s="8"/>
      <c r="B3" s="31" t="s">
        <v>59</v>
      </c>
      <c r="C3" s="24"/>
      <c r="D3" s="8"/>
      <c r="E3" s="8"/>
      <c r="F3" s="8"/>
      <c r="G3" s="34"/>
      <c r="H3" s="8"/>
      <c r="I3" s="8"/>
      <c r="J3" s="8"/>
      <c r="K3" s="8"/>
      <c r="L3" s="8"/>
      <c r="M3" s="8"/>
      <c r="N3" s="8"/>
      <c r="O3" s="8"/>
      <c r="P3" s="8"/>
      <c r="Q3" s="8"/>
      <c r="R3" s="8"/>
      <c r="S3" s="8"/>
      <c r="T3" s="8"/>
      <c r="U3" s="8"/>
      <c r="V3" s="8"/>
    </row>
    <row r="4" spans="1:22" s="8" customFormat="1" ht="12.95" customHeight="1">
      <c r="B4" s="24"/>
      <c r="C4" s="24"/>
      <c r="G4" s="34"/>
    </row>
    <row r="5" spans="1:22" ht="14.25" customHeight="1">
      <c r="A5" s="8"/>
      <c r="B5" s="31" t="s">
        <v>28</v>
      </c>
      <c r="C5" s="24"/>
      <c r="D5" s="8"/>
      <c r="E5" s="8"/>
      <c r="F5" s="8"/>
      <c r="G5" s="22"/>
      <c r="H5" s="8"/>
      <c r="I5" s="8"/>
      <c r="J5" s="8"/>
      <c r="K5" s="23"/>
      <c r="L5" s="8"/>
      <c r="M5" s="8"/>
      <c r="N5" s="8"/>
      <c r="O5" s="8"/>
      <c r="P5" s="8"/>
      <c r="Q5" s="8"/>
      <c r="R5" s="8"/>
      <c r="S5" s="8"/>
      <c r="T5" s="8"/>
      <c r="U5" s="8"/>
      <c r="V5" s="8"/>
    </row>
    <row r="6" spans="1:22" ht="12.95" customHeight="1">
      <c r="A6" s="8"/>
      <c r="B6" s="23" t="s">
        <v>55</v>
      </c>
      <c r="C6" s="23"/>
      <c r="D6" s="8"/>
      <c r="E6" s="8"/>
      <c r="F6" s="8"/>
      <c r="G6" s="22"/>
      <c r="H6" s="8"/>
      <c r="I6" s="8"/>
      <c r="J6" s="8"/>
      <c r="K6" s="23"/>
      <c r="L6" s="8"/>
      <c r="M6" s="8"/>
      <c r="N6" s="8"/>
      <c r="O6" s="8"/>
      <c r="P6" s="8"/>
      <c r="Q6" s="8"/>
      <c r="R6" s="8"/>
      <c r="S6" s="8"/>
      <c r="T6" s="8"/>
      <c r="U6" s="8"/>
      <c r="V6" s="8"/>
    </row>
    <row r="7" spans="1:22" ht="12.95" customHeight="1">
      <c r="A7" s="8"/>
      <c r="B7" s="86" t="s">
        <v>56</v>
      </c>
      <c r="C7" s="86"/>
      <c r="D7" s="87"/>
      <c r="E7" s="87"/>
      <c r="F7" s="87"/>
      <c r="G7" s="87"/>
      <c r="H7" s="87"/>
      <c r="I7" s="87"/>
      <c r="J7" s="87"/>
      <c r="K7" s="87"/>
      <c r="L7" s="87"/>
      <c r="M7" s="85"/>
      <c r="N7" s="8"/>
      <c r="O7" s="8"/>
      <c r="P7" s="8"/>
      <c r="Q7" s="8"/>
      <c r="R7" s="8"/>
      <c r="S7" s="8"/>
      <c r="T7" s="8"/>
      <c r="U7" s="8"/>
      <c r="V7" s="8"/>
    </row>
    <row r="8" spans="1:22" ht="12.95" customHeight="1">
      <c r="A8" s="8"/>
      <c r="B8" s="86" t="s">
        <v>41</v>
      </c>
      <c r="C8" s="86"/>
      <c r="D8" s="87"/>
      <c r="E8" s="87"/>
      <c r="F8" s="87"/>
      <c r="G8" s="87"/>
      <c r="H8" s="87"/>
      <c r="I8" s="87"/>
      <c r="J8" s="87"/>
      <c r="K8" s="87"/>
      <c r="L8" s="87"/>
      <c r="M8" s="85"/>
      <c r="N8" s="8"/>
      <c r="O8" s="8"/>
      <c r="P8" s="8"/>
      <c r="Q8" s="8"/>
      <c r="R8" s="8"/>
      <c r="S8" s="8"/>
      <c r="T8" s="8"/>
      <c r="U8" s="8"/>
      <c r="V8" s="8"/>
    </row>
    <row r="9" spans="1:22" ht="12.95" customHeight="1">
      <c r="A9" s="8"/>
      <c r="B9" s="86" t="s">
        <v>57</v>
      </c>
      <c r="C9" s="86"/>
      <c r="D9" s="87"/>
      <c r="E9" s="87"/>
      <c r="F9" s="87"/>
      <c r="G9" s="87"/>
      <c r="H9" s="87"/>
      <c r="I9" s="87"/>
      <c r="J9" s="87"/>
      <c r="K9" s="87"/>
      <c r="L9" s="87"/>
      <c r="M9" s="85"/>
      <c r="N9" s="8"/>
      <c r="O9" s="8"/>
      <c r="P9" s="8"/>
      <c r="Q9" s="8"/>
      <c r="R9" s="8"/>
      <c r="S9" s="8"/>
      <c r="T9" s="8"/>
      <c r="U9" s="8"/>
      <c r="V9" s="8"/>
    </row>
    <row r="10" spans="1:22" ht="12.95" customHeight="1">
      <c r="A10" s="8"/>
      <c r="B10" s="21"/>
      <c r="C10" s="21"/>
      <c r="D10" s="8"/>
      <c r="E10" s="8"/>
      <c r="F10" s="8"/>
      <c r="G10" s="22"/>
      <c r="H10" s="8"/>
      <c r="I10" s="8"/>
      <c r="J10" s="8"/>
      <c r="K10" s="23"/>
      <c r="L10" s="8"/>
      <c r="M10" s="8"/>
      <c r="N10" s="8"/>
      <c r="O10" s="8"/>
      <c r="P10" s="8"/>
      <c r="Q10" s="8"/>
      <c r="R10" s="8"/>
      <c r="S10" s="8"/>
      <c r="T10" s="8"/>
      <c r="U10" s="8"/>
      <c r="V10" s="8"/>
    </row>
    <row r="11" spans="1:22" s="6" customFormat="1" ht="14.1" customHeight="1">
      <c r="A11" s="20"/>
      <c r="B11" s="20"/>
      <c r="C11" s="20"/>
      <c r="D11" s="20"/>
      <c r="E11" s="20"/>
      <c r="F11" s="20"/>
      <c r="G11" s="20"/>
      <c r="H11" s="20"/>
      <c r="I11" s="20"/>
      <c r="J11" s="20"/>
      <c r="K11" s="88"/>
      <c r="L11" s="89"/>
      <c r="M11" s="88"/>
      <c r="N11" s="90"/>
      <c r="O11" s="90"/>
      <c r="P11" s="20"/>
      <c r="Q11" s="20"/>
      <c r="R11" s="20"/>
      <c r="S11" s="20"/>
      <c r="T11" s="20"/>
      <c r="U11" s="20"/>
      <c r="V11" s="20"/>
    </row>
    <row r="12" spans="1:22" s="20" customFormat="1" ht="15.75" thickBot="1">
      <c r="A12" s="91"/>
      <c r="B12" s="92"/>
      <c r="C12" s="92"/>
      <c r="D12" s="93"/>
      <c r="E12" s="93"/>
      <c r="F12" s="93"/>
      <c r="G12" s="93"/>
      <c r="H12" s="93"/>
      <c r="I12" s="93"/>
      <c r="K12" s="89"/>
      <c r="L12" s="89"/>
      <c r="M12" s="89"/>
      <c r="N12" s="90"/>
      <c r="O12" s="90"/>
      <c r="Q12" s="89"/>
      <c r="R12" s="89"/>
      <c r="S12" s="89"/>
      <c r="T12" s="90"/>
      <c r="U12" s="90"/>
    </row>
    <row r="13" spans="1:22" s="6" customFormat="1" ht="15.75" thickBot="1">
      <c r="A13" s="94"/>
      <c r="B13" s="95" t="s">
        <v>7</v>
      </c>
      <c r="C13" s="95" t="s">
        <v>58</v>
      </c>
      <c r="D13" s="26" t="s">
        <v>2</v>
      </c>
      <c r="E13" s="119" t="s">
        <v>0</v>
      </c>
      <c r="F13" s="120" t="s">
        <v>1</v>
      </c>
      <c r="G13" s="120" t="s">
        <v>3</v>
      </c>
      <c r="H13" s="121" t="s">
        <v>4</v>
      </c>
      <c r="I13" s="122" t="s">
        <v>5</v>
      </c>
      <c r="J13" s="20"/>
      <c r="K13" s="7" t="s">
        <v>52</v>
      </c>
      <c r="L13" s="10"/>
      <c r="M13" s="5"/>
      <c r="N13" s="32"/>
      <c r="O13" s="20"/>
      <c r="P13" s="20"/>
      <c r="Q13" s="7" t="s">
        <v>79</v>
      </c>
      <c r="R13" s="10"/>
      <c r="S13" s="5"/>
      <c r="T13" s="32"/>
      <c r="U13" s="20"/>
      <c r="V13" s="20"/>
    </row>
    <row r="14" spans="1:22" s="6" customFormat="1" ht="17.100000000000001" customHeight="1">
      <c r="A14" s="1">
        <v>1</v>
      </c>
      <c r="B14" s="112" t="s">
        <v>15</v>
      </c>
      <c r="C14" s="113">
        <v>2585</v>
      </c>
      <c r="D14" s="96">
        <f>COUNT(N14,O18,N22,U15,U18)</f>
        <v>0</v>
      </c>
      <c r="E14" s="18">
        <f>IF(N14&gt;O14,1,0)+IF(O18&gt;N18,1,0)+IF(N22&gt;O22,1,0)+IF(U15&gt;T15,1,0)+IF(U18&gt;T18,1,0)</f>
        <v>0</v>
      </c>
      <c r="F14" s="18">
        <f>IF(N14&lt;O14,1,0)+IF(O18&lt;N18,1,0)+IF(N22&lt;O22,1,0)+IF(U15&lt;T15,1,0)+IF(U18&lt;T18,1,0)</f>
        <v>0</v>
      </c>
      <c r="G14" s="18">
        <f>SUM(N14+O18+N22+T15+U18)</f>
        <v>0</v>
      </c>
      <c r="H14" s="18">
        <f>VALUE(O14+N18+O22+U15+T18)</f>
        <v>0</v>
      </c>
      <c r="I14" s="19">
        <f>AVERAGE(G14-H14)</f>
        <v>0</v>
      </c>
      <c r="J14" s="20"/>
      <c r="K14" s="47" t="str">
        <f>B14</f>
        <v>CT MONTUIRI</v>
      </c>
      <c r="L14" s="48"/>
      <c r="M14" s="153" t="str">
        <f>B19</f>
        <v>DESCANSA</v>
      </c>
      <c r="N14" s="123"/>
      <c r="O14" s="123"/>
      <c r="P14" s="20"/>
      <c r="Q14" s="47" t="str">
        <f>B17</f>
        <v>OPEN MARRATXÍ</v>
      </c>
      <c r="R14" s="48" t="s">
        <v>6</v>
      </c>
      <c r="S14" s="47" t="str">
        <f>B18</f>
        <v>SANTA MARIA TC</v>
      </c>
      <c r="T14" s="100"/>
      <c r="U14" s="100"/>
      <c r="V14" s="20"/>
    </row>
    <row r="15" spans="1:22" s="6" customFormat="1" ht="17.100000000000001" customHeight="1">
      <c r="A15" s="2">
        <v>2</v>
      </c>
      <c r="B15" s="114" t="s">
        <v>12</v>
      </c>
      <c r="C15" s="115">
        <v>3550</v>
      </c>
      <c r="D15" s="14">
        <f>COUNT(O15,O19,N23,U16,T18)</f>
        <v>1</v>
      </c>
      <c r="E15" s="14">
        <f>IF(N15&lt;O15,1,0)+IF(O19&gt;N19,1,0)+IF(N23&gt;O23,1,0)+IF(U16&gt;T16,1,0)+IF(T18&gt;U18,1,0)</f>
        <v>1</v>
      </c>
      <c r="F15" s="14">
        <f>IF(N15&gt;O15,1,0)+IF(O19&lt;N19,1,0)+IF(N23&lt;O23,1,0)+IF(U16&lt;T16,1,0)+IF(T18&lt;U18,1,0)</f>
        <v>0</v>
      </c>
      <c r="G15" s="14">
        <f>VALUE(O15+O19+N23+U16+T18)</f>
        <v>4</v>
      </c>
      <c r="H15" s="14">
        <f>VALUE(N15+N19+O23+T16+U18)</f>
        <v>0</v>
      </c>
      <c r="I15" s="15">
        <f>AVERAGE(G15-H15)</f>
        <v>4</v>
      </c>
      <c r="J15" s="20"/>
      <c r="K15" s="47" t="str">
        <f>B18</f>
        <v>SANTA MARIA TC</v>
      </c>
      <c r="L15" s="48" t="s">
        <v>6</v>
      </c>
      <c r="M15" s="51" t="str">
        <f>B15</f>
        <v>CT LA SALLE</v>
      </c>
      <c r="N15" s="102">
        <v>0</v>
      </c>
      <c r="O15" s="102">
        <v>4</v>
      </c>
      <c r="P15" s="20"/>
      <c r="Q15" s="51" t="str">
        <f>B14</f>
        <v>CT MONTUIRI</v>
      </c>
      <c r="R15" s="48" t="s">
        <v>6</v>
      </c>
      <c r="S15" s="47" t="str">
        <f>B16</f>
        <v>RAFA NADAL CLUB</v>
      </c>
      <c r="T15" s="100"/>
      <c r="U15" s="100"/>
      <c r="V15" s="20"/>
    </row>
    <row r="16" spans="1:22" s="6" customFormat="1" ht="17.100000000000001" customHeight="1">
      <c r="A16" s="2">
        <v>3</v>
      </c>
      <c r="B16" s="114" t="s">
        <v>37</v>
      </c>
      <c r="C16" s="115">
        <v>5937</v>
      </c>
      <c r="D16" s="14">
        <f>COUNT(N16,O20,O23,T15,T20)</f>
        <v>1</v>
      </c>
      <c r="E16" s="14">
        <f>IF(N16&gt;O16,1,0)+IF(O20&gt;N20,1,0)+IF(O23&gt;N23,1,0)+IF(U15&gt;T15,1,0)+IF(T20&gt;U20,1,0)</f>
        <v>1</v>
      </c>
      <c r="F16" s="103">
        <f>IF(N16&lt;O16,1,0)+IF(O20&lt;N20,1,0)+IF(O23&lt;N23,1,0)+IF(U15&lt;T15,1,0)+IF(T20&lt;U20,1,0)</f>
        <v>0</v>
      </c>
      <c r="G16" s="14">
        <f>VALUE(N16+O20+O23+U15+T20)</f>
        <v>4</v>
      </c>
      <c r="H16" s="14">
        <f>VALUE(O16+N20+N23+T15+U20)</f>
        <v>0</v>
      </c>
      <c r="I16" s="15">
        <f>AVERAGE(G16-H16)</f>
        <v>4</v>
      </c>
      <c r="J16" s="20"/>
      <c r="K16" s="47" t="str">
        <f>B16</f>
        <v>RAFA NADAL CLUB</v>
      </c>
      <c r="L16" s="48" t="s">
        <v>6</v>
      </c>
      <c r="M16" s="51" t="str">
        <f>B17</f>
        <v>OPEN MARRATXÍ</v>
      </c>
      <c r="N16" s="102">
        <v>4</v>
      </c>
      <c r="O16" s="102">
        <v>0</v>
      </c>
      <c r="P16" s="20"/>
      <c r="Q16" s="152" t="str">
        <f>B19</f>
        <v>DESCANSA</v>
      </c>
      <c r="R16" s="48"/>
      <c r="S16" s="59" t="str">
        <f>B15</f>
        <v>CT LA SALLE</v>
      </c>
      <c r="T16" s="123"/>
      <c r="U16" s="123"/>
      <c r="V16" s="20"/>
    </row>
    <row r="17" spans="1:22" s="6" customFormat="1" ht="17.100000000000001" customHeight="1">
      <c r="A17" s="116">
        <v>4</v>
      </c>
      <c r="B17" s="114" t="s">
        <v>10</v>
      </c>
      <c r="C17" s="115">
        <v>9554</v>
      </c>
      <c r="D17" s="14">
        <f>COUNT(O16,N19,O22,T14,T19)</f>
        <v>1</v>
      </c>
      <c r="E17" s="14">
        <f>IF(O16&gt;N16,1,0)+IF(N19&gt;O19,1,0)+IF(O22&gt;N22,1,0)+IF(U14&gt;T14,1,0)+IF(T19&gt;U19,1,0)</f>
        <v>0</v>
      </c>
      <c r="F17" s="14">
        <f>IF(O16&lt;N16,1,0)+IF(N19&lt;O19,1,0)+IF(O22&lt;N22,1,0)+IF(U14&lt;T14,1,0)+IF(T19&lt;U19,1,0)</f>
        <v>1</v>
      </c>
      <c r="G17" s="14">
        <f>VALUE(O16+N19+O22+T14+T19)</f>
        <v>0</v>
      </c>
      <c r="H17" s="14">
        <f>VALUE(N16+O19+N22+U14+U19)</f>
        <v>4</v>
      </c>
      <c r="I17" s="15">
        <f>AVERAGE(G17-H17)</f>
        <v>-4</v>
      </c>
      <c r="J17" s="20"/>
      <c r="K17" s="7" t="s">
        <v>53</v>
      </c>
      <c r="L17" s="10"/>
      <c r="M17" s="5"/>
      <c r="N17" s="77"/>
      <c r="P17" s="20"/>
      <c r="Q17" s="7" t="s">
        <v>80</v>
      </c>
      <c r="R17" s="10"/>
      <c r="S17" s="5"/>
      <c r="T17" s="32"/>
      <c r="U17" s="85"/>
      <c r="V17" s="20"/>
    </row>
    <row r="18" spans="1:22" s="20" customFormat="1" ht="15.75" thickBot="1">
      <c r="A18" s="3">
        <v>5</v>
      </c>
      <c r="B18" s="117" t="s">
        <v>60</v>
      </c>
      <c r="C18" s="118">
        <v>12064</v>
      </c>
      <c r="D18" s="16">
        <f>COUNT(N15,N18,O24,T14,U20)</f>
        <v>1</v>
      </c>
      <c r="E18" s="16">
        <f>IF(N15&gt;O15,1,0)+IF(N18&gt;O18,1,0)+IF(O24&gt;N24,1,0)+IF(T14&lt;U14,1,0)+IF(U20&gt;T20,1,0)</f>
        <v>0</v>
      </c>
      <c r="F18" s="16">
        <f>D18-E18</f>
        <v>1</v>
      </c>
      <c r="G18" s="16">
        <f>VALUE(N15+N18+O24+U14+U20)</f>
        <v>0</v>
      </c>
      <c r="H18" s="16">
        <f>VALUE(O15+O18+N24+T14+T20)</f>
        <v>4</v>
      </c>
      <c r="I18" s="17">
        <f>AVERAGE(G18-H18)</f>
        <v>-4</v>
      </c>
      <c r="K18" s="47" t="str">
        <f>B18</f>
        <v>SANTA MARIA TC</v>
      </c>
      <c r="L18" s="48" t="s">
        <v>6</v>
      </c>
      <c r="M18" s="53" t="str">
        <f>B14</f>
        <v>CT MONTUIRI</v>
      </c>
      <c r="N18" s="102"/>
      <c r="O18" s="102"/>
      <c r="Q18" s="47" t="str">
        <f>B15</f>
        <v>CT LA SALLE</v>
      </c>
      <c r="R18" s="48" t="s">
        <v>6</v>
      </c>
      <c r="S18" s="47" t="str">
        <f>B14</f>
        <v>CT MONTUIRI</v>
      </c>
      <c r="T18" s="100"/>
      <c r="U18" s="100"/>
    </row>
    <row r="19" spans="1:22" s="20" customFormat="1" ht="17.100000000000001" customHeight="1">
      <c r="A19" s="73"/>
      <c r="B19" s="107" t="s">
        <v>14</v>
      </c>
      <c r="C19" s="108"/>
      <c r="D19" s="75"/>
      <c r="E19" s="75"/>
      <c r="F19" s="75"/>
      <c r="G19" s="75"/>
      <c r="H19" s="75"/>
      <c r="I19" s="75"/>
      <c r="K19" s="47" t="str">
        <f>B17</f>
        <v>OPEN MARRATXÍ</v>
      </c>
      <c r="L19" s="48" t="s">
        <v>6</v>
      </c>
      <c r="M19" s="53" t="str">
        <f>B15</f>
        <v>CT LA SALLE</v>
      </c>
      <c r="N19" s="102"/>
      <c r="O19" s="102"/>
      <c r="Q19" s="47" t="str">
        <f>B17</f>
        <v>OPEN MARRATXÍ</v>
      </c>
      <c r="R19" s="48"/>
      <c r="S19" s="154" t="str">
        <f>B19</f>
        <v>DESCANSA</v>
      </c>
      <c r="T19" s="123"/>
      <c r="U19" s="123"/>
    </row>
    <row r="20" spans="1:22" s="20" customFormat="1" ht="17.100000000000001" customHeight="1">
      <c r="K20" s="152" t="str">
        <f>B19</f>
        <v>DESCANSA</v>
      </c>
      <c r="L20" s="48"/>
      <c r="M20" s="53" t="str">
        <f>B16</f>
        <v>RAFA NADAL CLUB</v>
      </c>
      <c r="N20" s="123"/>
      <c r="O20" s="123"/>
      <c r="Q20" s="47" t="str">
        <f>B16</f>
        <v>RAFA NADAL CLUB</v>
      </c>
      <c r="R20" s="48" t="s">
        <v>6</v>
      </c>
      <c r="S20" s="53" t="str">
        <f>B18</f>
        <v>SANTA MARIA TC</v>
      </c>
      <c r="T20" s="100"/>
      <c r="U20" s="100"/>
    </row>
    <row r="21" spans="1:22" s="6" customFormat="1" ht="17.100000000000001" customHeight="1">
      <c r="A21" s="20"/>
      <c r="B21" s="20"/>
      <c r="C21" s="20"/>
      <c r="D21" s="20"/>
      <c r="E21" s="20"/>
      <c r="F21" s="20"/>
      <c r="G21" s="20"/>
      <c r="H21" s="20"/>
      <c r="I21" s="20"/>
      <c r="J21" s="20"/>
      <c r="K21" s="7" t="s">
        <v>49</v>
      </c>
      <c r="L21" s="10"/>
      <c r="M21" s="5"/>
      <c r="N21" s="77"/>
      <c r="P21" s="20"/>
      <c r="Q21" s="89"/>
      <c r="R21" s="89"/>
      <c r="S21" s="89"/>
      <c r="T21" s="90"/>
      <c r="U21" s="90"/>
      <c r="V21" s="20"/>
    </row>
    <row r="22" spans="1:22" s="6" customFormat="1" ht="17.100000000000001" customHeight="1">
      <c r="A22" s="20"/>
      <c r="B22" s="20"/>
      <c r="C22" s="20"/>
      <c r="D22" s="20"/>
      <c r="E22" s="20"/>
      <c r="F22" s="20"/>
      <c r="G22" s="20"/>
      <c r="H22" s="20"/>
      <c r="I22" s="20"/>
      <c r="J22" s="20"/>
      <c r="K22" s="47" t="str">
        <f>B14</f>
        <v>CT MONTUIRI</v>
      </c>
      <c r="L22" s="48" t="s">
        <v>6</v>
      </c>
      <c r="M22" s="47" t="str">
        <f>B17</f>
        <v>OPEN MARRATXÍ</v>
      </c>
      <c r="N22" s="102"/>
      <c r="O22" s="102"/>
      <c r="P22" s="20"/>
      <c r="Q22" s="20"/>
      <c r="R22" s="20"/>
      <c r="S22" s="20"/>
      <c r="T22" s="20"/>
      <c r="U22" s="20"/>
      <c r="V22" s="20"/>
    </row>
    <row r="23" spans="1:22" s="6" customFormat="1" ht="17.100000000000001" customHeight="1">
      <c r="A23" s="8"/>
      <c r="B23" s="110"/>
      <c r="C23" s="110"/>
      <c r="D23" s="8"/>
      <c r="E23" s="8"/>
      <c r="F23" s="8"/>
      <c r="G23" s="8"/>
      <c r="H23" s="8"/>
      <c r="I23" s="20"/>
      <c r="J23" s="20"/>
      <c r="K23" s="51" t="str">
        <f>B15</f>
        <v>CT LA SALLE</v>
      </c>
      <c r="L23" s="48" t="s">
        <v>6</v>
      </c>
      <c r="M23" s="47" t="str">
        <f>B16</f>
        <v>RAFA NADAL CLUB</v>
      </c>
      <c r="N23" s="102"/>
      <c r="O23" s="102"/>
      <c r="P23" s="20"/>
      <c r="Q23" s="20"/>
      <c r="R23" s="20"/>
      <c r="S23" s="20"/>
      <c r="T23" s="20"/>
      <c r="U23" s="20"/>
      <c r="V23" s="20"/>
    </row>
    <row r="24" spans="1:22" s="6" customFormat="1" ht="17.100000000000001" customHeight="1">
      <c r="A24" s="20"/>
      <c r="B24" s="20"/>
      <c r="C24" s="20"/>
      <c r="D24" s="20"/>
      <c r="E24" s="20"/>
      <c r="F24" s="20"/>
      <c r="G24" s="20"/>
      <c r="H24" s="20"/>
      <c r="I24" s="20"/>
      <c r="J24" s="20"/>
      <c r="K24" s="152" t="str">
        <f>B19</f>
        <v>DESCANSA</v>
      </c>
      <c r="L24" s="48"/>
      <c r="M24" s="53" t="str">
        <f>B18</f>
        <v>SANTA MARIA TC</v>
      </c>
      <c r="N24" s="123"/>
      <c r="O24" s="123"/>
      <c r="P24" s="20"/>
      <c r="Q24" s="20"/>
      <c r="R24" s="20"/>
      <c r="S24" s="20"/>
      <c r="T24" s="20"/>
      <c r="U24" s="20"/>
      <c r="V24" s="20"/>
    </row>
    <row r="25" spans="1:22" ht="13.5" customHeight="1">
      <c r="A25" s="20"/>
      <c r="B25" s="20"/>
      <c r="C25" s="20"/>
      <c r="D25" s="20"/>
      <c r="E25" s="20"/>
      <c r="F25" s="20"/>
      <c r="G25" s="20"/>
      <c r="H25" s="20"/>
      <c r="I25" s="20"/>
      <c r="J25" s="20"/>
      <c r="K25" s="20"/>
      <c r="L25" s="20"/>
      <c r="M25" s="20"/>
      <c r="N25" s="20"/>
      <c r="O25" s="20"/>
      <c r="P25" s="20"/>
      <c r="Q25" s="20"/>
      <c r="R25" s="20"/>
      <c r="S25" s="20"/>
      <c r="T25" s="20"/>
      <c r="U25" s="20"/>
      <c r="V25" s="8"/>
    </row>
    <row r="26" spans="1:22" s="20" customFormat="1" ht="12.95" customHeight="1">
      <c r="A26" s="91"/>
      <c r="B26" s="92"/>
      <c r="C26" s="92"/>
      <c r="D26" s="93"/>
      <c r="E26" s="93"/>
      <c r="F26" s="93"/>
      <c r="G26" s="93"/>
      <c r="H26" s="93"/>
      <c r="I26" s="93"/>
      <c r="K26" s="89"/>
      <c r="L26" s="89"/>
      <c r="M26" s="89"/>
      <c r="N26" s="90"/>
      <c r="O26" s="90"/>
      <c r="Q26" s="89"/>
      <c r="R26" s="89"/>
      <c r="S26" s="111"/>
      <c r="T26" s="90"/>
      <c r="U26" s="90"/>
    </row>
    <row r="27" spans="1:22">
      <c r="A27" s="8"/>
      <c r="B27" s="8"/>
      <c r="C27" s="8"/>
      <c r="D27" s="8"/>
      <c r="E27" s="8"/>
      <c r="F27" s="8"/>
      <c r="G27" s="8"/>
      <c r="H27" s="8"/>
      <c r="I27" s="8"/>
      <c r="J27" s="8"/>
      <c r="K27" s="20"/>
      <c r="L27" s="20"/>
      <c r="M27" s="20"/>
      <c r="N27" s="20"/>
      <c r="O27" s="20"/>
      <c r="P27" s="20"/>
      <c r="Q27" s="20"/>
      <c r="R27" s="20"/>
      <c r="S27" s="20"/>
      <c r="T27" s="20"/>
      <c r="U27" s="20"/>
      <c r="V27" s="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5"/>
  <sheetViews>
    <sheetView workbookViewId="0">
      <selection activeCell="R26" sqref="R26"/>
    </sheetView>
  </sheetViews>
  <sheetFormatPr baseColWidth="10" defaultRowHeight="15"/>
  <cols>
    <col min="1" max="1" width="3.7109375" customWidth="1"/>
    <col min="2" max="2" width="23.28515625" customWidth="1"/>
    <col min="3" max="3" width="6.28515625" customWidth="1"/>
    <col min="4" max="4" width="10.140625" customWidth="1"/>
    <col min="5" max="5" width="3.85546875" customWidth="1"/>
    <col min="6" max="6" width="4" customWidth="1"/>
    <col min="7" max="7" width="3.5703125" customWidth="1"/>
    <col min="8" max="8" width="4.85546875" customWidth="1"/>
    <col min="9" max="9" width="4.42578125" customWidth="1"/>
    <col min="10" max="10" width="5.140625" customWidth="1"/>
    <col min="11" max="11" width="3.7109375" customWidth="1"/>
    <col min="12" max="12" width="22.85546875" customWidth="1"/>
    <col min="13" max="13" width="3" customWidth="1"/>
    <col min="14" max="14" width="22.5703125" customWidth="1"/>
    <col min="15" max="15" width="3.5703125" customWidth="1"/>
    <col min="16" max="16" width="3.7109375" customWidth="1"/>
    <col min="17" max="17" width="2.85546875" customWidth="1"/>
    <col min="18" max="18" width="22.140625" customWidth="1"/>
    <col min="19" max="19" width="2.7109375" customWidth="1"/>
    <col min="20" max="20" width="20.85546875" customWidth="1"/>
    <col min="21" max="21" width="3.42578125" customWidth="1"/>
    <col min="22" max="22" width="3.5703125" customWidth="1"/>
  </cols>
  <sheetData>
    <row r="1" spans="1:23" ht="18">
      <c r="A1" s="8"/>
      <c r="B1" s="33" t="s">
        <v>43</v>
      </c>
      <c r="C1" s="33"/>
      <c r="D1" s="33"/>
      <c r="E1" s="8"/>
      <c r="F1" s="8"/>
      <c r="G1" s="8"/>
      <c r="H1" s="8"/>
      <c r="I1" s="8"/>
      <c r="J1" s="8"/>
      <c r="K1" s="8"/>
      <c r="L1" s="8"/>
      <c r="M1" s="8"/>
      <c r="N1" s="8"/>
      <c r="O1" s="8"/>
      <c r="P1" s="8"/>
      <c r="Q1" s="8"/>
      <c r="R1" s="8"/>
      <c r="S1" s="8"/>
      <c r="T1" s="8"/>
      <c r="U1" s="8"/>
      <c r="V1" s="8"/>
      <c r="W1" s="8"/>
    </row>
    <row r="2" spans="1:23" ht="8.25" customHeight="1">
      <c r="A2" s="8"/>
      <c r="B2" s="8"/>
      <c r="C2" s="8"/>
      <c r="D2" s="8"/>
      <c r="E2" s="8"/>
      <c r="F2" s="8"/>
      <c r="G2" s="8"/>
      <c r="H2" s="8"/>
      <c r="I2" s="8"/>
      <c r="J2" s="8"/>
      <c r="K2" s="8"/>
      <c r="L2" s="8"/>
      <c r="M2" s="8"/>
      <c r="N2" s="8"/>
      <c r="O2" s="8"/>
      <c r="P2" s="8"/>
      <c r="Q2" s="8"/>
      <c r="R2" s="8"/>
      <c r="S2" s="8"/>
      <c r="T2" s="8"/>
      <c r="U2" s="8"/>
      <c r="V2" s="8"/>
      <c r="W2" s="8"/>
    </row>
    <row r="3" spans="1:23" ht="14.1" customHeight="1">
      <c r="A3" s="8"/>
      <c r="B3" s="31" t="s">
        <v>9</v>
      </c>
      <c r="C3" s="31"/>
      <c r="D3" s="24"/>
      <c r="E3" s="8"/>
      <c r="F3" s="8"/>
      <c r="G3" s="8"/>
      <c r="H3" s="8"/>
      <c r="I3" s="8"/>
      <c r="J3" s="8"/>
      <c r="K3" s="8"/>
      <c r="L3" s="8"/>
      <c r="M3" s="8"/>
      <c r="N3" s="8"/>
      <c r="O3" s="8"/>
      <c r="P3" s="8"/>
      <c r="Q3" s="8"/>
      <c r="R3" s="8"/>
      <c r="S3" s="8"/>
      <c r="T3" s="8"/>
      <c r="U3" s="8"/>
      <c r="V3" s="8"/>
      <c r="W3" s="8"/>
    </row>
    <row r="4" spans="1:23" ht="18.75" customHeight="1">
      <c r="A4" s="8"/>
      <c r="B4" s="22"/>
      <c r="C4" s="22"/>
      <c r="D4" s="22"/>
      <c r="E4" s="8"/>
      <c r="F4" s="8"/>
      <c r="G4" s="8"/>
      <c r="H4" s="8"/>
      <c r="I4" s="8"/>
      <c r="J4" s="8"/>
      <c r="K4" s="8"/>
      <c r="L4" s="8"/>
      <c r="M4" s="8"/>
      <c r="N4" s="8"/>
      <c r="O4" s="8"/>
      <c r="P4" s="8"/>
      <c r="Q4" s="8"/>
      <c r="R4" s="8"/>
      <c r="S4" s="8"/>
      <c r="T4" s="8"/>
      <c r="U4" s="8"/>
      <c r="V4" s="8"/>
      <c r="W4" s="8"/>
    </row>
    <row r="5" spans="1:23" ht="14.25" customHeight="1">
      <c r="A5" s="8"/>
      <c r="B5" s="56" t="s">
        <v>19</v>
      </c>
      <c r="C5" s="56"/>
      <c r="D5" s="8"/>
      <c r="E5" s="8"/>
      <c r="F5" s="8"/>
      <c r="G5" s="8"/>
      <c r="H5" s="8"/>
      <c r="I5" s="8"/>
      <c r="J5" s="8"/>
      <c r="K5" s="8"/>
      <c r="L5" s="8"/>
      <c r="M5" s="8"/>
      <c r="N5" s="8"/>
      <c r="O5" s="8"/>
      <c r="P5" s="8"/>
      <c r="Q5" s="8"/>
      <c r="R5" s="8"/>
      <c r="S5" s="8"/>
      <c r="T5" s="8"/>
      <c r="U5" s="8"/>
      <c r="V5" s="8"/>
      <c r="W5" s="8"/>
    </row>
    <row r="6" spans="1:23" s="35" customFormat="1" ht="14.1" customHeight="1">
      <c r="B6" s="147" t="s">
        <v>39</v>
      </c>
      <c r="C6" s="147"/>
      <c r="D6" s="147"/>
      <c r="E6" s="147"/>
      <c r="F6" s="147"/>
      <c r="G6" s="147"/>
      <c r="H6" s="147"/>
      <c r="I6" s="147"/>
      <c r="J6" s="147"/>
      <c r="K6" s="147"/>
      <c r="L6" s="147"/>
      <c r="M6" s="38"/>
    </row>
    <row r="7" spans="1:23" s="6" customFormat="1" ht="9" customHeight="1">
      <c r="A7" s="20"/>
      <c r="B7" s="24"/>
      <c r="C7" s="24"/>
      <c r="D7" s="24"/>
      <c r="E7" s="20"/>
      <c r="F7" s="20"/>
      <c r="G7" s="25"/>
      <c r="H7" s="25"/>
      <c r="I7" s="25"/>
      <c r="J7" s="25"/>
      <c r="K7" s="25"/>
      <c r="L7" s="25"/>
      <c r="M7" s="25"/>
      <c r="N7" s="20"/>
      <c r="O7" s="20"/>
      <c r="P7" s="20"/>
      <c r="Q7" s="20"/>
      <c r="R7" s="20"/>
      <c r="S7" s="20"/>
      <c r="T7" s="20"/>
      <c r="U7" s="20"/>
      <c r="V7" s="20"/>
      <c r="W7" s="20"/>
    </row>
    <row r="8" spans="1:23" s="6" customFormat="1" ht="14.1" customHeight="1">
      <c r="A8" s="20"/>
      <c r="B8" s="67" t="s">
        <v>32</v>
      </c>
      <c r="C8" s="67"/>
      <c r="D8" s="67"/>
      <c r="E8" s="68"/>
      <c r="F8" s="68"/>
      <c r="G8" s="68"/>
      <c r="H8" s="68"/>
      <c r="I8" s="68"/>
      <c r="J8" s="68"/>
      <c r="K8" s="68"/>
      <c r="L8" s="68"/>
      <c r="M8" s="68"/>
      <c r="N8" s="69"/>
      <c r="O8" s="70"/>
      <c r="P8" s="70"/>
      <c r="Q8" s="70"/>
      <c r="R8" s="20"/>
      <c r="S8" s="20"/>
      <c r="T8" s="20"/>
      <c r="U8" s="20"/>
      <c r="V8" s="20"/>
      <c r="W8" s="20"/>
    </row>
    <row r="9" spans="1:23" s="6" customFormat="1" ht="14.1" customHeight="1">
      <c r="A9" s="20"/>
      <c r="B9" s="67" t="s">
        <v>22</v>
      </c>
      <c r="C9" s="67"/>
      <c r="D9" s="67"/>
      <c r="E9" s="68"/>
      <c r="F9" s="68"/>
      <c r="G9" s="68"/>
      <c r="H9" s="68"/>
      <c r="I9" s="68"/>
      <c r="J9" s="68"/>
      <c r="K9" s="68"/>
      <c r="L9" s="68"/>
      <c r="M9" s="68"/>
      <c r="N9" s="69"/>
      <c r="O9" s="70"/>
      <c r="P9" s="70"/>
      <c r="Q9" s="70"/>
      <c r="R9" s="20"/>
      <c r="S9" s="20"/>
      <c r="T9" s="20"/>
      <c r="U9" s="20"/>
      <c r="V9" s="20"/>
      <c r="W9" s="20"/>
    </row>
    <row r="10" spans="1:23" s="6" customFormat="1" ht="14.1" customHeight="1">
      <c r="A10" s="20"/>
      <c r="B10" s="67" t="s">
        <v>21</v>
      </c>
      <c r="C10" s="67"/>
      <c r="D10" s="67"/>
      <c r="E10" s="68"/>
      <c r="F10" s="68"/>
      <c r="G10" s="68"/>
      <c r="H10" s="68"/>
      <c r="I10" s="68"/>
      <c r="J10" s="68"/>
      <c r="K10" s="68"/>
      <c r="L10" s="68"/>
      <c r="M10" s="68"/>
      <c r="N10" s="69"/>
      <c r="O10" s="70"/>
      <c r="P10" s="70"/>
      <c r="Q10" s="70"/>
      <c r="R10" s="20"/>
      <c r="S10" s="20"/>
      <c r="T10" s="20"/>
      <c r="U10" s="20"/>
      <c r="V10" s="20"/>
      <c r="W10" s="20"/>
    </row>
    <row r="11" spans="1:23" s="6" customFormat="1" ht="12.95" customHeight="1">
      <c r="A11" s="20"/>
      <c r="B11" s="24"/>
      <c r="C11" s="24"/>
      <c r="D11" s="24"/>
      <c r="E11" s="20"/>
      <c r="F11" s="20"/>
      <c r="G11" s="25"/>
      <c r="H11" s="25"/>
      <c r="I11" s="25"/>
      <c r="J11" s="25"/>
      <c r="K11" s="25"/>
      <c r="L11" s="25"/>
      <c r="M11" s="25"/>
      <c r="N11" s="20"/>
      <c r="O11" s="20"/>
      <c r="P11" s="20"/>
      <c r="Q11" s="20"/>
      <c r="R11" s="20"/>
      <c r="S11" s="20"/>
      <c r="T11" s="20"/>
      <c r="U11" s="20"/>
      <c r="V11" s="20"/>
      <c r="W11" s="20"/>
    </row>
    <row r="12" spans="1:23" s="6" customFormat="1" ht="12.95" customHeight="1" thickBot="1">
      <c r="A12" s="20"/>
      <c r="B12" s="20"/>
      <c r="C12" s="20"/>
      <c r="D12" s="20"/>
      <c r="E12" s="20"/>
      <c r="F12" s="20"/>
      <c r="G12" s="20"/>
      <c r="H12" s="20"/>
      <c r="I12" s="20"/>
      <c r="J12" s="20"/>
      <c r="K12" s="20"/>
      <c r="L12" s="20"/>
      <c r="M12" s="20"/>
      <c r="N12" s="20"/>
      <c r="O12" s="20"/>
      <c r="P12" s="20"/>
      <c r="Q12" s="20"/>
      <c r="R12" s="20"/>
      <c r="S12" s="20"/>
      <c r="T12" s="20"/>
      <c r="U12" s="20"/>
      <c r="V12" s="20"/>
      <c r="W12" s="20"/>
    </row>
    <row r="13" spans="1:23" s="6" customFormat="1" ht="17.100000000000001" customHeight="1" thickBot="1">
      <c r="A13" s="9"/>
      <c r="B13" s="4" t="s">
        <v>7</v>
      </c>
      <c r="C13" s="4" t="s">
        <v>34</v>
      </c>
      <c r="D13" s="60" t="s">
        <v>30</v>
      </c>
      <c r="E13" s="26" t="s">
        <v>2</v>
      </c>
      <c r="F13" s="27" t="s">
        <v>0</v>
      </c>
      <c r="G13" s="28" t="s">
        <v>1</v>
      </c>
      <c r="H13" s="28" t="s">
        <v>3</v>
      </c>
      <c r="I13" s="29" t="s">
        <v>4</v>
      </c>
      <c r="J13" s="30" t="s">
        <v>5</v>
      </c>
      <c r="K13" s="20"/>
      <c r="L13" s="7" t="s">
        <v>47</v>
      </c>
      <c r="M13" s="10"/>
      <c r="N13" s="5"/>
      <c r="O13" s="32"/>
      <c r="P13" s="20"/>
      <c r="Q13" s="20"/>
      <c r="R13" s="7" t="s">
        <v>49</v>
      </c>
      <c r="S13" s="10"/>
      <c r="T13" s="5"/>
      <c r="U13" s="32"/>
      <c r="V13" s="20"/>
      <c r="W13" s="20"/>
    </row>
    <row r="14" spans="1:23" s="6" customFormat="1" ht="17.100000000000001" customHeight="1">
      <c r="A14" s="1">
        <v>1</v>
      </c>
      <c r="B14" s="44" t="s">
        <v>35</v>
      </c>
      <c r="C14" s="61">
        <v>1</v>
      </c>
      <c r="D14" s="61">
        <v>4328</v>
      </c>
      <c r="E14" s="11">
        <f>COUNT(O14,P17,U14)</f>
        <v>0</v>
      </c>
      <c r="F14" s="12">
        <f>IF(O14&gt;P14,1,0)+IF(P17&gt;O17,1,0)+IF(U14&gt;V14,1,0)</f>
        <v>0</v>
      </c>
      <c r="G14" s="12">
        <f>IF(O14&lt;P14,1,0)+IF(P17&lt;O17,1,0)+IF(U14&lt;V14,1,0)</f>
        <v>0</v>
      </c>
      <c r="H14" s="12">
        <f>VALUE(O14+P17+U14)</f>
        <v>0</v>
      </c>
      <c r="I14" s="12">
        <f>VALUE(P14+O17+V14)</f>
        <v>0</v>
      </c>
      <c r="J14" s="13">
        <f>AVERAGE(H14-I14)</f>
        <v>0</v>
      </c>
      <c r="K14" s="37"/>
      <c r="L14" s="47" t="str">
        <f>B14</f>
        <v>MATCH POINT TC</v>
      </c>
      <c r="M14" s="48"/>
      <c r="N14" s="49" t="str">
        <f>B17</f>
        <v>DESCANSA</v>
      </c>
      <c r="O14" s="80"/>
      <c r="P14" s="80"/>
      <c r="Q14" s="50"/>
      <c r="R14" s="47" t="str">
        <f>B14</f>
        <v>MATCH POINT TC</v>
      </c>
      <c r="S14" s="48" t="s">
        <v>6</v>
      </c>
      <c r="T14" s="47" t="str">
        <f>B15</f>
        <v>PLAYAS SANTA PONSA TC</v>
      </c>
      <c r="U14" s="46"/>
      <c r="V14" s="46"/>
      <c r="W14" s="20"/>
    </row>
    <row r="15" spans="1:23" s="6" customFormat="1" ht="17.100000000000001" customHeight="1">
      <c r="A15" s="2">
        <v>2</v>
      </c>
      <c r="B15" s="45" t="s">
        <v>25</v>
      </c>
      <c r="C15" s="62"/>
      <c r="D15" s="62">
        <v>8718</v>
      </c>
      <c r="E15" s="14">
        <f>COUNT(O15,P18,V14)</f>
        <v>0</v>
      </c>
      <c r="F15" s="14">
        <f>IF(O15&gt;P15,1,0)+IF(P18&gt;O18,1,0)+IF(V14&gt;U14,1,0)</f>
        <v>0</v>
      </c>
      <c r="G15" s="14">
        <f>IF(O15&lt;P15,1,0)+IF(P18&lt;O18,1,0)+IF(V14&lt;U14,1,0)</f>
        <v>0</v>
      </c>
      <c r="H15" s="14">
        <f>VALUE(O15+P18+V14)</f>
        <v>0</v>
      </c>
      <c r="I15" s="14">
        <f>VALUE(P15+O18+U14)</f>
        <v>0</v>
      </c>
      <c r="J15" s="15">
        <f>AVERAGE(H15-I15)</f>
        <v>0</v>
      </c>
      <c r="K15" s="37"/>
      <c r="L15" s="47" t="str">
        <f>B15</f>
        <v>PLAYAS SANTA PONSA TC</v>
      </c>
      <c r="M15" s="48" t="s">
        <v>6</v>
      </c>
      <c r="N15" s="51" t="str">
        <f>B16</f>
        <v>NOMADS ES JORDI</v>
      </c>
      <c r="O15" s="46"/>
      <c r="P15" s="46"/>
      <c r="Q15" s="50"/>
      <c r="R15" s="51" t="str">
        <f>B16</f>
        <v>NOMADS ES JORDI</v>
      </c>
      <c r="S15" s="48"/>
      <c r="T15" s="76" t="str">
        <f>B17</f>
        <v>DESCANSA</v>
      </c>
      <c r="U15" s="80"/>
      <c r="V15" s="80"/>
      <c r="W15" s="20"/>
    </row>
    <row r="16" spans="1:23" s="6" customFormat="1" ht="17.100000000000001" customHeight="1" thickBot="1">
      <c r="A16" s="3">
        <v>3</v>
      </c>
      <c r="B16" s="58" t="s">
        <v>68</v>
      </c>
      <c r="C16" s="63"/>
      <c r="D16" s="63"/>
      <c r="E16" s="16">
        <f>COUNT(P15,O17,U15)</f>
        <v>0</v>
      </c>
      <c r="F16" s="64">
        <f>IF(O17&gt;P17,1,0)+IF(P15&gt;O15,1,0)+IF(U15&gt;V15,1,0)</f>
        <v>0</v>
      </c>
      <c r="G16" s="64">
        <f>IF(O17&lt;P17,1,0)+IF(P15&lt;O15,1,0)+IF(U15&lt;V15,1,0)</f>
        <v>0</v>
      </c>
      <c r="H16" s="64">
        <f>VALUE(P15+O17+U15)</f>
        <v>0</v>
      </c>
      <c r="I16" s="64">
        <f>VALUE(O15+P17+V15)</f>
        <v>0</v>
      </c>
      <c r="J16" s="65">
        <f>AVERAGE(H16-I16)</f>
        <v>0</v>
      </c>
      <c r="K16" s="20"/>
      <c r="L16" s="7" t="s">
        <v>81</v>
      </c>
      <c r="M16" s="10"/>
      <c r="N16" s="5"/>
      <c r="O16" s="32"/>
      <c r="P16" s="20"/>
      <c r="Q16" s="20"/>
      <c r="R16" s="20"/>
      <c r="S16" s="20"/>
      <c r="T16" s="20"/>
      <c r="U16" s="20"/>
      <c r="V16" s="20"/>
      <c r="W16" s="20"/>
    </row>
    <row r="17" spans="1:23" s="6" customFormat="1" ht="17.100000000000001" customHeight="1">
      <c r="A17" s="73">
        <v>4</v>
      </c>
      <c r="B17" s="74" t="s">
        <v>14</v>
      </c>
      <c r="C17" s="66"/>
      <c r="D17" s="66"/>
      <c r="E17" s="75">
        <f>COUNT(P14,O18,V15)</f>
        <v>0</v>
      </c>
      <c r="F17" s="75">
        <f>IF(P14&gt;O14,1,0)+IF(O18&gt;P18,1,0)+IF(V15&gt;U15,1,0)</f>
        <v>0</v>
      </c>
      <c r="G17" s="75">
        <f>IF(P14&lt;O14,1,0)+IF(O18&lt;P18,1,0)+IF(V15&lt;U15,1,0)</f>
        <v>0</v>
      </c>
      <c r="H17" s="75">
        <f>VALUE(P14+O18+V15)</f>
        <v>0</v>
      </c>
      <c r="I17" s="75">
        <f>VALUE(O14+P18+U15)</f>
        <v>0</v>
      </c>
      <c r="J17" s="75">
        <f>AVERAGE(H17-I17)</f>
        <v>0</v>
      </c>
      <c r="K17" s="20"/>
      <c r="L17" s="47" t="str">
        <f>B16</f>
        <v>NOMADS ES JORDI</v>
      </c>
      <c r="M17" s="48" t="s">
        <v>6</v>
      </c>
      <c r="N17" s="53" t="str">
        <f>B14</f>
        <v>MATCH POINT TC</v>
      </c>
      <c r="O17" s="46"/>
      <c r="P17" s="46"/>
      <c r="Q17" s="20"/>
      <c r="R17" s="20"/>
      <c r="S17" s="20"/>
      <c r="T17" s="20"/>
      <c r="U17" s="20"/>
      <c r="V17" s="20"/>
      <c r="W17" s="20"/>
    </row>
    <row r="18" spans="1:23" s="6" customFormat="1" ht="17.100000000000001" customHeight="1">
      <c r="A18" s="20"/>
      <c r="B18" s="20"/>
      <c r="C18" s="37"/>
      <c r="D18" s="20"/>
      <c r="E18" s="20"/>
      <c r="F18" s="20"/>
      <c r="G18" s="20"/>
      <c r="H18" s="20"/>
      <c r="I18" s="20"/>
      <c r="J18" s="20"/>
      <c r="K18" s="20"/>
      <c r="L18" s="54" t="str">
        <f>B17</f>
        <v>DESCANSA</v>
      </c>
      <c r="M18" s="48"/>
      <c r="N18" s="55" t="str">
        <f>B15</f>
        <v>PLAYAS SANTA PONSA TC</v>
      </c>
      <c r="O18" s="80"/>
      <c r="P18" s="80"/>
      <c r="Q18" s="20"/>
      <c r="R18" s="20"/>
      <c r="S18" s="20"/>
      <c r="T18" s="20"/>
      <c r="U18" s="20"/>
      <c r="V18" s="20"/>
      <c r="W18" s="20"/>
    </row>
    <row r="19" spans="1:23" ht="17.100000000000001" customHeight="1" thickBot="1">
      <c r="A19" s="20"/>
      <c r="B19" s="20"/>
      <c r="C19" s="37"/>
      <c r="D19" s="20"/>
      <c r="E19" s="20"/>
      <c r="F19" s="20"/>
      <c r="G19" s="20"/>
      <c r="H19" s="20"/>
      <c r="I19" s="20"/>
      <c r="J19" s="20"/>
      <c r="K19" s="20"/>
      <c r="L19" s="20"/>
      <c r="M19" s="20"/>
      <c r="N19" s="20"/>
      <c r="O19" s="20"/>
      <c r="P19" s="20"/>
      <c r="Q19" s="20"/>
      <c r="R19" s="20"/>
      <c r="S19" s="20"/>
      <c r="T19" s="20"/>
      <c r="U19" s="20"/>
      <c r="V19" s="20"/>
      <c r="W19" s="8"/>
    </row>
    <row r="20" spans="1:23" s="6" customFormat="1" ht="17.100000000000001" customHeight="1" thickBot="1">
      <c r="A20" s="9"/>
      <c r="B20" s="4" t="s">
        <v>8</v>
      </c>
      <c r="C20" s="4" t="s">
        <v>34</v>
      </c>
      <c r="D20" s="60" t="s">
        <v>30</v>
      </c>
      <c r="E20" s="26" t="s">
        <v>2</v>
      </c>
      <c r="F20" s="27" t="s">
        <v>0</v>
      </c>
      <c r="G20" s="28" t="s">
        <v>1</v>
      </c>
      <c r="H20" s="28" t="s">
        <v>3</v>
      </c>
      <c r="I20" s="29" t="s">
        <v>4</v>
      </c>
      <c r="J20" s="30" t="s">
        <v>5</v>
      </c>
      <c r="K20" s="20"/>
      <c r="L20" s="7" t="s">
        <v>47</v>
      </c>
      <c r="M20" s="10"/>
      <c r="N20" s="5"/>
      <c r="O20" s="32"/>
      <c r="P20" s="20"/>
      <c r="Q20" s="20"/>
      <c r="R20" s="7" t="s">
        <v>49</v>
      </c>
      <c r="S20" s="10"/>
      <c r="T20" s="5"/>
      <c r="U20" s="32"/>
      <c r="V20" s="20"/>
      <c r="W20" s="20"/>
    </row>
    <row r="21" spans="1:23" s="6" customFormat="1" ht="17.100000000000001" customHeight="1">
      <c r="A21" s="1">
        <v>1</v>
      </c>
      <c r="B21" s="44" t="s">
        <v>11</v>
      </c>
      <c r="C21" s="61">
        <v>2</v>
      </c>
      <c r="D21" s="61">
        <v>5192</v>
      </c>
      <c r="E21" s="11">
        <f>COUNT(O21,P24,U21)</f>
        <v>0</v>
      </c>
      <c r="F21" s="12">
        <f>IF(O21&gt;P21,1,0)+IF(P24&gt;O24,1,0)+IF(U21&gt;V21,1,0)</f>
        <v>0</v>
      </c>
      <c r="G21" s="12">
        <f>IF(O21&lt;P21,1,0)+IF(P24&lt;O24,1,0)+IF(U21&lt;V21,1,0)</f>
        <v>0</v>
      </c>
      <c r="H21" s="12">
        <f>VALUE(O21+P24+U21)</f>
        <v>0</v>
      </c>
      <c r="I21" s="12">
        <f>VALUE(P21+O24+V21)</f>
        <v>0</v>
      </c>
      <c r="J21" s="13">
        <f>AVERAGE(H21-I21)</f>
        <v>0</v>
      </c>
      <c r="K21" s="37"/>
      <c r="L21" s="47" t="str">
        <f>B21</f>
        <v>GLOBAL TC</v>
      </c>
      <c r="M21" s="48"/>
      <c r="N21" s="49" t="str">
        <f>B24</f>
        <v>DESCANSA</v>
      </c>
      <c r="O21" s="80"/>
      <c r="P21" s="80"/>
      <c r="Q21" s="50"/>
      <c r="R21" s="47" t="str">
        <f>B21</f>
        <v>GLOBAL TC</v>
      </c>
      <c r="S21" s="48" t="s">
        <v>6</v>
      </c>
      <c r="T21" s="47" t="str">
        <f>B22</f>
        <v>OPEN MARRATXÍ</v>
      </c>
      <c r="U21" s="46"/>
      <c r="V21" s="46"/>
      <c r="W21" s="20"/>
    </row>
    <row r="22" spans="1:23" s="6" customFormat="1" ht="17.100000000000001" customHeight="1">
      <c r="A22" s="2">
        <v>2</v>
      </c>
      <c r="B22" s="45" t="s">
        <v>10</v>
      </c>
      <c r="C22" s="62"/>
      <c r="D22" s="62">
        <v>6195</v>
      </c>
      <c r="E22" s="14">
        <f>COUNT(O22,P25,V21)</f>
        <v>1</v>
      </c>
      <c r="F22" s="14">
        <f>IF(O22&gt;P22,1,0)+IF(P25&gt;O25,1,0)+IF(V21&gt;U21,1,0)</f>
        <v>0</v>
      </c>
      <c r="G22" s="14">
        <f>IF(O22&lt;P22,1,0)+IF(P25&lt;O25,1,0)+IF(V21&lt;U21,1,0)</f>
        <v>1</v>
      </c>
      <c r="H22" s="14">
        <f>VALUE(O22+P25+V21)</f>
        <v>0</v>
      </c>
      <c r="I22" s="14">
        <f>VALUE(P22+O25+U21)</f>
        <v>10</v>
      </c>
      <c r="J22" s="15">
        <f>AVERAGE(H22-I22)</f>
        <v>-10</v>
      </c>
      <c r="K22" s="37"/>
      <c r="L22" s="47" t="str">
        <f>B22</f>
        <v>OPEN MARRATXÍ</v>
      </c>
      <c r="M22" s="48" t="s">
        <v>6</v>
      </c>
      <c r="N22" s="51" t="str">
        <f>B23</f>
        <v>CT MURO</v>
      </c>
      <c r="O22" s="155">
        <v>0</v>
      </c>
      <c r="P22" s="155">
        <v>10</v>
      </c>
      <c r="Q22" s="50"/>
      <c r="R22" s="51" t="str">
        <f>B23</f>
        <v>CT MURO</v>
      </c>
      <c r="S22" s="48"/>
      <c r="T22" s="76" t="str">
        <f>B24</f>
        <v>DESCANSA</v>
      </c>
      <c r="U22" s="80"/>
      <c r="V22" s="80"/>
      <c r="W22" s="20"/>
    </row>
    <row r="23" spans="1:23" s="6" customFormat="1" ht="17.100000000000001" customHeight="1" thickBot="1">
      <c r="A23" s="3">
        <v>3</v>
      </c>
      <c r="B23" s="58" t="s">
        <v>64</v>
      </c>
      <c r="C23" s="63"/>
      <c r="D23" s="63"/>
      <c r="E23" s="16">
        <f>COUNT(P22,O24,U22)</f>
        <v>1</v>
      </c>
      <c r="F23" s="64">
        <f>IF(O24&gt;P24,1,0)+IF(P22&gt;O22,1,0)+IF(U22&gt;V22,1,0)</f>
        <v>1</v>
      </c>
      <c r="G23" s="64">
        <f>IF(O24&lt;P24,1,0)+IF(P22&lt;O22,1,0)+IF(U22&lt;V22,1,0)</f>
        <v>0</v>
      </c>
      <c r="H23" s="64">
        <f>VALUE(P22+O24+U22)</f>
        <v>10</v>
      </c>
      <c r="I23" s="64">
        <f>VALUE(O22+P24+V22)</f>
        <v>0</v>
      </c>
      <c r="J23" s="65">
        <f>AVERAGE(H23-I23)</f>
        <v>10</v>
      </c>
      <c r="K23" s="20"/>
      <c r="L23" s="7" t="s">
        <v>81</v>
      </c>
      <c r="M23" s="10"/>
      <c r="N23" s="5"/>
      <c r="O23" s="32"/>
      <c r="P23" s="20"/>
      <c r="Q23" s="20"/>
      <c r="R23" s="20"/>
      <c r="S23" s="20"/>
      <c r="T23" s="20"/>
      <c r="U23" s="20"/>
      <c r="V23" s="20"/>
      <c r="W23" s="20"/>
    </row>
    <row r="24" spans="1:23" s="6" customFormat="1" ht="17.100000000000001" customHeight="1">
      <c r="A24" s="73">
        <v>4</v>
      </c>
      <c r="B24" s="74" t="s">
        <v>14</v>
      </c>
      <c r="C24" s="66"/>
      <c r="D24" s="66">
        <v>19972</v>
      </c>
      <c r="E24" s="75">
        <f>COUNT(P21,O25,V22)</f>
        <v>0</v>
      </c>
      <c r="F24" s="75">
        <f>IF(P21&gt;O21,1,0)+IF(O25&gt;P25,1,0)+IF(V22&gt;U22,1,0)</f>
        <v>0</v>
      </c>
      <c r="G24" s="75">
        <f>IF(P21&lt;O21,1,0)+IF(O25&lt;P25,1,0)+IF(V22&lt;U22,1,0)</f>
        <v>0</v>
      </c>
      <c r="H24" s="75">
        <f>VALUE(P21+O25+V22)</f>
        <v>0</v>
      </c>
      <c r="I24" s="75">
        <f>VALUE(O21+P25+U22)</f>
        <v>0</v>
      </c>
      <c r="J24" s="75">
        <f>AVERAGE(H24-I24)</f>
        <v>0</v>
      </c>
      <c r="K24" s="20"/>
      <c r="L24" s="47" t="str">
        <f>B23</f>
        <v>CT MURO</v>
      </c>
      <c r="M24" s="48" t="s">
        <v>6</v>
      </c>
      <c r="N24" s="53" t="str">
        <f>B21</f>
        <v>GLOBAL TC</v>
      </c>
      <c r="O24" s="46"/>
      <c r="P24" s="46"/>
      <c r="Q24" s="20"/>
      <c r="R24" s="20"/>
      <c r="S24" s="20"/>
      <c r="T24" s="20"/>
      <c r="U24" s="20"/>
      <c r="V24" s="20"/>
      <c r="W24" s="20"/>
    </row>
    <row r="25" spans="1:23" s="6" customFormat="1" ht="17.100000000000001" customHeight="1">
      <c r="A25" s="20"/>
      <c r="B25" s="20"/>
      <c r="C25" s="20"/>
      <c r="D25" s="20"/>
      <c r="E25" s="20"/>
      <c r="F25" s="20"/>
      <c r="G25" s="20"/>
      <c r="H25" s="20"/>
      <c r="I25" s="20"/>
      <c r="J25" s="20"/>
      <c r="K25" s="20"/>
      <c r="L25" s="54" t="str">
        <f>B24</f>
        <v>DESCANSA</v>
      </c>
      <c r="M25" s="48"/>
      <c r="N25" s="55" t="str">
        <f>B22</f>
        <v>OPEN MARRATXÍ</v>
      </c>
      <c r="O25" s="80"/>
      <c r="P25" s="80"/>
      <c r="Q25" s="20"/>
      <c r="R25" s="20"/>
      <c r="S25" s="20"/>
      <c r="T25" s="20"/>
      <c r="U25" s="20"/>
      <c r="V25" s="20"/>
      <c r="W25" s="20"/>
    </row>
    <row r="26" spans="1:23" ht="12.95" customHeight="1">
      <c r="A26" s="8"/>
      <c r="B26" s="8"/>
      <c r="C26" s="8"/>
      <c r="D26" s="8"/>
      <c r="E26" s="8"/>
      <c r="F26" s="8"/>
      <c r="G26" s="8"/>
      <c r="H26" s="8"/>
      <c r="I26" s="8"/>
      <c r="J26" s="8"/>
      <c r="K26" s="8"/>
      <c r="L26" s="8"/>
      <c r="M26" s="8"/>
      <c r="N26" s="8"/>
      <c r="O26" s="8"/>
      <c r="P26" s="8"/>
      <c r="Q26" s="8"/>
      <c r="R26" s="8"/>
      <c r="S26" s="8"/>
      <c r="T26" s="8"/>
      <c r="U26" s="8"/>
      <c r="V26" s="8"/>
      <c r="W26" s="8"/>
    </row>
    <row r="27" spans="1:23">
      <c r="A27" s="8"/>
      <c r="B27" s="8"/>
      <c r="C27" s="8"/>
      <c r="D27" s="8"/>
      <c r="E27" s="8"/>
      <c r="F27" s="8"/>
      <c r="G27" s="8"/>
      <c r="H27" s="8"/>
      <c r="I27" s="8"/>
      <c r="J27" s="8"/>
      <c r="K27" s="8"/>
      <c r="L27" s="8"/>
      <c r="N27" s="8"/>
      <c r="O27" s="8"/>
      <c r="P27" s="8"/>
      <c r="Q27" s="8"/>
      <c r="R27" s="8"/>
      <c r="S27" s="8"/>
      <c r="T27" s="8"/>
      <c r="U27" s="8"/>
      <c r="V27" s="8"/>
      <c r="W27" s="8"/>
    </row>
    <row r="28" spans="1:23">
      <c r="A28" s="8"/>
      <c r="B28" s="31" t="s">
        <v>42</v>
      </c>
      <c r="C28" s="31"/>
      <c r="D28" s="43" t="s">
        <v>78</v>
      </c>
      <c r="E28" s="36"/>
      <c r="G28" s="8"/>
      <c r="H28" s="8"/>
      <c r="J28" s="8"/>
      <c r="K28" s="8"/>
      <c r="L28" s="8"/>
      <c r="M28" s="8"/>
      <c r="N28" s="8"/>
      <c r="O28" s="8"/>
      <c r="P28" s="8"/>
      <c r="Q28" s="8"/>
      <c r="R28" s="8"/>
      <c r="S28" s="8"/>
      <c r="T28" s="8"/>
      <c r="U28" s="8"/>
      <c r="V28" s="8"/>
      <c r="W28" s="8"/>
    </row>
    <row r="29" spans="1:23">
      <c r="A29" s="8"/>
      <c r="B29" s="8"/>
      <c r="C29" s="8"/>
      <c r="D29" s="8"/>
      <c r="E29" s="8"/>
      <c r="F29" s="8"/>
      <c r="G29" s="8"/>
      <c r="H29" s="8"/>
      <c r="I29" s="8"/>
      <c r="J29" s="8"/>
      <c r="K29" s="8"/>
      <c r="L29" s="8"/>
      <c r="M29" s="8"/>
      <c r="N29" s="8"/>
      <c r="O29" s="8"/>
      <c r="P29" s="8"/>
      <c r="Q29" s="8"/>
      <c r="R29" s="8"/>
      <c r="S29" s="8"/>
      <c r="T29" s="8"/>
      <c r="U29" s="8"/>
      <c r="V29" s="8"/>
      <c r="W29" s="8"/>
    </row>
    <row r="30" spans="1:23" ht="15" customHeight="1">
      <c r="A30" s="8"/>
      <c r="B30" s="39"/>
      <c r="C30" s="42"/>
      <c r="D30" s="8"/>
      <c r="E30" s="8"/>
      <c r="F30" s="8"/>
      <c r="G30" s="8"/>
      <c r="H30" s="8"/>
      <c r="I30" s="8"/>
      <c r="J30" s="8"/>
      <c r="K30" s="8"/>
      <c r="L30" s="8"/>
      <c r="M30" s="8"/>
      <c r="N30" s="8"/>
      <c r="O30" s="8"/>
      <c r="P30" s="8"/>
      <c r="Q30" s="8"/>
      <c r="R30" s="8"/>
      <c r="S30" s="8"/>
      <c r="T30" s="8"/>
      <c r="U30" s="8"/>
      <c r="V30" s="8"/>
    </row>
    <row r="31" spans="1:23" ht="15" customHeight="1">
      <c r="A31" s="8"/>
      <c r="B31" s="40"/>
      <c r="C31" s="138"/>
      <c r="D31" s="139"/>
      <c r="E31" s="139"/>
      <c r="F31" s="139"/>
      <c r="G31" s="8"/>
      <c r="H31" s="8"/>
      <c r="I31" s="8"/>
      <c r="J31" s="8"/>
      <c r="K31" s="8"/>
      <c r="L31" s="8"/>
      <c r="M31" s="8"/>
      <c r="N31" s="8"/>
      <c r="O31" s="8"/>
      <c r="P31" s="8"/>
      <c r="Q31" s="8"/>
      <c r="R31" s="8"/>
      <c r="S31" s="8"/>
      <c r="T31" s="8"/>
      <c r="U31" s="8"/>
    </row>
    <row r="32" spans="1:23" ht="15" customHeight="1">
      <c r="A32" s="8"/>
      <c r="B32" s="41"/>
      <c r="C32" s="148"/>
      <c r="D32" s="149"/>
      <c r="E32" s="149"/>
      <c r="F32" s="149"/>
      <c r="G32" s="71"/>
      <c r="H32" s="8"/>
      <c r="I32" s="8"/>
      <c r="J32" s="8"/>
      <c r="K32" s="8"/>
      <c r="L32" s="8"/>
      <c r="M32" s="8"/>
      <c r="N32" s="8"/>
      <c r="O32" s="8"/>
      <c r="P32" s="8"/>
      <c r="Q32" s="8"/>
      <c r="R32" s="8"/>
      <c r="S32" s="8"/>
      <c r="T32" s="8"/>
      <c r="U32" s="8"/>
    </row>
    <row r="33" spans="1:23" ht="15" customHeight="1">
      <c r="A33" s="8"/>
      <c r="B33" s="42"/>
      <c r="C33" s="8"/>
      <c r="D33" s="8"/>
      <c r="E33" s="8"/>
      <c r="F33" s="8"/>
      <c r="G33" s="8"/>
      <c r="H33" s="8"/>
      <c r="I33" s="8"/>
      <c r="J33" s="8"/>
      <c r="K33" s="8"/>
      <c r="L33" s="8"/>
      <c r="M33" s="8"/>
      <c r="N33" s="8"/>
      <c r="O33" s="8"/>
      <c r="P33" s="8"/>
      <c r="Q33" s="8"/>
      <c r="R33" s="8"/>
      <c r="S33" s="8"/>
      <c r="T33" s="8"/>
      <c r="U33" s="8"/>
    </row>
    <row r="34" spans="1:23" ht="12.95" customHeight="1">
      <c r="A34" s="8"/>
      <c r="B34" s="8"/>
      <c r="C34" s="8"/>
      <c r="D34" s="8"/>
      <c r="E34" s="8"/>
      <c r="F34" s="8"/>
      <c r="G34" s="8"/>
      <c r="H34" s="8"/>
      <c r="I34" s="8"/>
      <c r="J34" s="8"/>
      <c r="K34" s="8"/>
      <c r="L34" s="8"/>
      <c r="M34" s="8"/>
      <c r="N34" s="8"/>
      <c r="O34" s="8"/>
      <c r="P34" s="8"/>
      <c r="Q34" s="8"/>
      <c r="R34" s="8"/>
      <c r="S34" s="8"/>
      <c r="T34" s="8"/>
      <c r="U34" s="8"/>
      <c r="V34" s="8"/>
      <c r="W34" s="8"/>
    </row>
    <row r="35" spans="1:23" ht="12.95" customHeight="1">
      <c r="A35" s="8"/>
      <c r="B35" s="8"/>
      <c r="C35" s="8"/>
      <c r="D35" s="8"/>
      <c r="E35" s="8"/>
      <c r="F35" s="8"/>
      <c r="G35" s="8"/>
      <c r="H35" s="8"/>
      <c r="I35" s="8"/>
      <c r="J35" s="8"/>
      <c r="K35" s="8"/>
      <c r="L35" s="8"/>
      <c r="M35" s="8"/>
      <c r="N35" s="8"/>
      <c r="O35" s="8"/>
      <c r="P35" s="8"/>
      <c r="Q35" s="8"/>
      <c r="R35" s="8"/>
      <c r="S35" s="8"/>
      <c r="T35" s="8"/>
      <c r="U35" s="8"/>
      <c r="V35" s="8"/>
      <c r="W35" s="8"/>
    </row>
    <row r="36" spans="1:23" ht="12.95" customHeight="1">
      <c r="R36" s="78">
        <f>114*0.8</f>
        <v>91.2</v>
      </c>
    </row>
    <row r="37" spans="1:23" ht="12.95" customHeight="1"/>
    <row r="38" spans="1:23" ht="12.95" customHeight="1"/>
    <row r="39" spans="1:23" ht="12.95" customHeight="1"/>
    <row r="40" spans="1:23" ht="12.95" customHeight="1"/>
    <row r="41" spans="1:23" ht="12.95" customHeight="1"/>
    <row r="42" spans="1:23" ht="12.95" customHeight="1"/>
    <row r="43" spans="1:23" ht="15.95" customHeight="1"/>
    <row r="44" spans="1:23" ht="15.95" customHeight="1"/>
    <row r="45" spans="1:23" ht="15.95" customHeight="1"/>
  </sheetData>
  <mergeCells count="3">
    <mergeCell ref="B6:L6"/>
    <mergeCell ref="C32:F32"/>
    <mergeCell ref="C31:F31"/>
  </mergeCells>
  <pageMargins left="0.70866141732283472" right="0.70866141732283472" top="0.74803149606299213" bottom="0.74803149606299213" header="0.31496062992125984" footer="0.31496062992125984"/>
  <pageSetup paperSize="9" scale="73"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F1912-A62A-42EA-B730-0253F8C4C9AB}">
  <dimension ref="A1:V26"/>
  <sheetViews>
    <sheetView workbookViewId="0">
      <selection activeCell="R23" sqref="R23"/>
    </sheetView>
  </sheetViews>
  <sheetFormatPr baseColWidth="10" defaultRowHeight="15"/>
  <cols>
    <col min="1" max="1" width="3.7109375" customWidth="1"/>
    <col min="2" max="2" width="22.7109375" customWidth="1"/>
    <col min="3" max="3" width="10.140625" customWidth="1"/>
    <col min="4" max="4" width="3.85546875" customWidth="1"/>
    <col min="5" max="5" width="4" customWidth="1"/>
    <col min="6" max="6" width="3.5703125" customWidth="1"/>
    <col min="7" max="7" width="4.85546875" customWidth="1"/>
    <col min="8" max="8" width="4.42578125" customWidth="1"/>
    <col min="9" max="9" width="5.140625" customWidth="1"/>
    <col min="10" max="10" width="3.7109375" customWidth="1"/>
    <col min="11" max="11" width="22.85546875" customWidth="1"/>
    <col min="12" max="12" width="3" customWidth="1"/>
    <col min="13" max="13" width="22.5703125" customWidth="1"/>
    <col min="14" max="14" width="3.5703125" customWidth="1"/>
    <col min="15" max="15" width="3.7109375" customWidth="1"/>
    <col min="16" max="16" width="2.85546875" customWidth="1"/>
    <col min="17" max="17" width="22.140625" customWidth="1"/>
    <col min="18" max="18" width="2.7109375" customWidth="1"/>
    <col min="19" max="19" width="20.85546875" customWidth="1"/>
    <col min="20" max="20" width="3.42578125" customWidth="1"/>
    <col min="21" max="21" width="3.5703125" customWidth="1"/>
  </cols>
  <sheetData>
    <row r="1" spans="1:22" ht="18">
      <c r="A1" s="8"/>
      <c r="B1" s="33" t="s">
        <v>43</v>
      </c>
      <c r="C1" s="33"/>
      <c r="D1" s="8"/>
      <c r="E1" s="8"/>
      <c r="F1" s="8"/>
      <c r="G1" s="8"/>
      <c r="H1" s="8"/>
      <c r="I1" s="8"/>
      <c r="J1" s="8"/>
      <c r="K1" s="8"/>
      <c r="L1" s="8"/>
      <c r="M1" s="8"/>
      <c r="N1" s="8"/>
      <c r="O1" s="8"/>
      <c r="P1" s="8"/>
      <c r="Q1" s="8"/>
      <c r="R1" s="8"/>
      <c r="S1" s="8"/>
      <c r="T1" s="8"/>
      <c r="U1" s="8"/>
      <c r="V1" s="8"/>
    </row>
    <row r="2" spans="1:22" ht="8.25" customHeight="1">
      <c r="A2" s="8"/>
      <c r="B2" s="8"/>
      <c r="C2" s="8"/>
      <c r="D2" s="8"/>
      <c r="E2" s="8"/>
      <c r="F2" s="8"/>
      <c r="G2" s="8"/>
      <c r="H2" s="8"/>
      <c r="I2" s="8"/>
      <c r="J2" s="8"/>
      <c r="K2" s="8"/>
      <c r="L2" s="8"/>
      <c r="M2" s="8"/>
      <c r="N2" s="8"/>
      <c r="O2" s="8"/>
      <c r="P2" s="8"/>
      <c r="Q2" s="8"/>
      <c r="R2" s="8"/>
      <c r="S2" s="8"/>
      <c r="T2" s="8"/>
      <c r="U2" s="8"/>
      <c r="V2" s="8"/>
    </row>
    <row r="3" spans="1:22" ht="14.1" customHeight="1">
      <c r="A3" s="8"/>
      <c r="B3" s="31" t="s">
        <v>29</v>
      </c>
      <c r="C3" s="31"/>
      <c r="D3" s="8"/>
      <c r="E3" s="8"/>
      <c r="F3" s="8"/>
      <c r="G3" s="8"/>
      <c r="H3" s="8"/>
      <c r="I3" s="8"/>
      <c r="J3" s="8"/>
      <c r="K3" s="8"/>
      <c r="L3" s="8"/>
      <c r="M3" s="8"/>
      <c r="N3" s="8"/>
      <c r="O3" s="8"/>
      <c r="P3" s="8"/>
      <c r="Q3" s="8"/>
      <c r="R3" s="8"/>
      <c r="S3" s="8"/>
      <c r="T3" s="8"/>
      <c r="U3" s="8"/>
      <c r="V3" s="8"/>
    </row>
    <row r="4" spans="1:22" ht="9" customHeight="1">
      <c r="A4" s="8"/>
      <c r="B4" s="22"/>
      <c r="C4" s="22"/>
      <c r="D4" s="8"/>
      <c r="E4" s="8"/>
      <c r="F4" s="8"/>
      <c r="G4" s="8"/>
      <c r="H4" s="8"/>
      <c r="I4" s="8"/>
      <c r="J4" s="8"/>
      <c r="K4" s="8"/>
      <c r="L4" s="8"/>
      <c r="M4" s="8"/>
      <c r="N4" s="8"/>
      <c r="O4" s="8"/>
      <c r="P4" s="8"/>
      <c r="Q4" s="8"/>
      <c r="R4" s="8"/>
      <c r="S4" s="8"/>
      <c r="T4" s="8"/>
      <c r="U4" s="8"/>
      <c r="V4" s="8"/>
    </row>
    <row r="5" spans="1:22" ht="14.25" customHeight="1">
      <c r="A5" s="8"/>
      <c r="B5" s="57" t="s">
        <v>28</v>
      </c>
      <c r="C5" s="57"/>
      <c r="D5" s="8"/>
      <c r="E5" s="8"/>
      <c r="F5" s="8"/>
      <c r="G5" s="8"/>
      <c r="H5" s="8"/>
      <c r="I5" s="8"/>
      <c r="J5" s="8"/>
      <c r="K5" s="8"/>
      <c r="L5" s="8"/>
      <c r="M5" s="8"/>
      <c r="N5" s="8"/>
      <c r="O5" s="8"/>
      <c r="P5" s="8"/>
      <c r="Q5" s="8"/>
      <c r="R5" s="8"/>
      <c r="S5" s="8"/>
      <c r="T5" s="8"/>
      <c r="U5" s="8"/>
      <c r="V5" s="8"/>
    </row>
    <row r="6" spans="1:22" s="35" customFormat="1" ht="14.1" customHeight="1">
      <c r="B6" s="137" t="s">
        <v>38</v>
      </c>
      <c r="C6" s="137"/>
      <c r="D6" s="137"/>
      <c r="E6" s="137"/>
      <c r="F6" s="137"/>
      <c r="G6" s="137"/>
      <c r="H6" s="137"/>
      <c r="I6" s="137"/>
      <c r="J6" s="137"/>
      <c r="K6" s="137"/>
      <c r="L6" s="38"/>
    </row>
    <row r="7" spans="1:22" s="6" customFormat="1" ht="9" customHeight="1">
      <c r="A7" s="20"/>
      <c r="B7" s="24"/>
      <c r="C7" s="24"/>
      <c r="D7" s="20"/>
      <c r="E7" s="20"/>
      <c r="F7" s="25"/>
      <c r="G7" s="25"/>
      <c r="H7" s="25"/>
      <c r="I7" s="25"/>
      <c r="J7" s="25"/>
      <c r="K7" s="25"/>
      <c r="L7" s="25"/>
      <c r="M7" s="20"/>
      <c r="N7" s="20"/>
      <c r="O7" s="20"/>
      <c r="P7" s="20"/>
      <c r="Q7" s="20"/>
      <c r="R7" s="20"/>
      <c r="S7" s="20"/>
      <c r="T7" s="20"/>
      <c r="U7" s="20"/>
      <c r="V7" s="20"/>
    </row>
    <row r="8" spans="1:22" s="6" customFormat="1" ht="14.1" customHeight="1">
      <c r="A8" s="20"/>
      <c r="B8" s="67" t="s">
        <v>32</v>
      </c>
      <c r="C8" s="67"/>
      <c r="D8" s="68"/>
      <c r="E8" s="68"/>
      <c r="F8" s="68"/>
      <c r="G8" s="68"/>
      <c r="H8" s="68"/>
      <c r="I8" s="68"/>
      <c r="J8" s="68"/>
      <c r="K8" s="68"/>
      <c r="L8" s="68"/>
      <c r="M8" s="69"/>
      <c r="N8" s="70"/>
      <c r="O8" s="70"/>
      <c r="P8" s="70"/>
      <c r="Q8" s="70"/>
      <c r="R8" s="20"/>
      <c r="S8" s="20"/>
      <c r="T8" s="20"/>
      <c r="U8" s="20"/>
      <c r="V8" s="20"/>
    </row>
    <row r="9" spans="1:22" s="6" customFormat="1" ht="14.1" customHeight="1">
      <c r="A9" s="20"/>
      <c r="B9" s="67" t="s">
        <v>22</v>
      </c>
      <c r="C9" s="67"/>
      <c r="D9" s="68"/>
      <c r="E9" s="68"/>
      <c r="F9" s="68"/>
      <c r="G9" s="68"/>
      <c r="H9" s="68"/>
      <c r="I9" s="68"/>
      <c r="J9" s="68"/>
      <c r="K9" s="68"/>
      <c r="L9" s="68"/>
      <c r="M9" s="69"/>
      <c r="N9" s="70"/>
      <c r="O9" s="70"/>
      <c r="P9" s="70"/>
      <c r="Q9" s="70"/>
      <c r="R9" s="20"/>
      <c r="S9" s="20"/>
      <c r="T9" s="20"/>
      <c r="U9" s="20"/>
      <c r="V9" s="20"/>
    </row>
    <row r="10" spans="1:22" s="6" customFormat="1" ht="14.1" customHeight="1">
      <c r="A10" s="20"/>
      <c r="B10" s="67" t="s">
        <v>21</v>
      </c>
      <c r="C10" s="67"/>
      <c r="D10" s="68"/>
      <c r="E10" s="68"/>
      <c r="F10" s="68"/>
      <c r="G10" s="68"/>
      <c r="H10" s="68"/>
      <c r="I10" s="68"/>
      <c r="J10" s="68"/>
      <c r="K10" s="68"/>
      <c r="L10" s="68"/>
      <c r="M10" s="69"/>
      <c r="N10" s="70"/>
      <c r="O10" s="70"/>
      <c r="P10" s="70"/>
      <c r="Q10" s="70"/>
      <c r="R10" s="20"/>
      <c r="S10" s="20"/>
      <c r="T10" s="20"/>
      <c r="U10" s="20"/>
      <c r="V10" s="20"/>
    </row>
    <row r="11" spans="1:22" s="6" customFormat="1" ht="12.95" customHeight="1">
      <c r="A11" s="20"/>
      <c r="B11" s="24"/>
      <c r="C11" s="24"/>
      <c r="D11" s="20"/>
      <c r="E11" s="20"/>
      <c r="F11" s="25"/>
      <c r="G11" s="25"/>
      <c r="H11" s="25"/>
      <c r="I11" s="25"/>
      <c r="J11" s="25"/>
      <c r="K11" s="25"/>
      <c r="L11" s="25"/>
      <c r="M11" s="20"/>
      <c r="N11" s="20"/>
      <c r="O11" s="20"/>
      <c r="P11" s="20"/>
      <c r="Q11" s="20"/>
      <c r="R11" s="20"/>
      <c r="S11" s="20"/>
      <c r="T11" s="20"/>
      <c r="U11" s="20"/>
      <c r="V11" s="20"/>
    </row>
    <row r="12" spans="1:22" s="6" customFormat="1" ht="12.95" customHeight="1" thickBot="1">
      <c r="A12" s="20"/>
      <c r="B12" s="20"/>
      <c r="C12" s="20"/>
      <c r="D12" s="20"/>
      <c r="E12" s="20"/>
      <c r="F12" s="20"/>
      <c r="G12" s="20"/>
      <c r="H12" s="20"/>
      <c r="I12" s="20"/>
      <c r="J12" s="20"/>
      <c r="K12" s="20"/>
      <c r="L12" s="20"/>
      <c r="M12" s="20"/>
      <c r="N12" s="20"/>
      <c r="O12" s="20"/>
      <c r="P12" s="20"/>
      <c r="Q12" s="20"/>
      <c r="R12" s="20"/>
      <c r="S12" s="20"/>
      <c r="T12" s="20"/>
      <c r="U12" s="20"/>
      <c r="V12" s="20"/>
    </row>
    <row r="13" spans="1:22" s="6" customFormat="1" ht="17.100000000000001" customHeight="1" thickBot="1">
      <c r="A13" s="9"/>
      <c r="B13" s="4" t="s">
        <v>7</v>
      </c>
      <c r="C13" s="60" t="s">
        <v>30</v>
      </c>
      <c r="D13" s="26" t="s">
        <v>2</v>
      </c>
      <c r="E13" s="27" t="s">
        <v>0</v>
      </c>
      <c r="F13" s="28" t="s">
        <v>1</v>
      </c>
      <c r="G13" s="28" t="s">
        <v>3</v>
      </c>
      <c r="H13" s="29" t="s">
        <v>4</v>
      </c>
      <c r="I13" s="30" t="s">
        <v>5</v>
      </c>
      <c r="J13" s="20"/>
      <c r="K13" s="7" t="s">
        <v>47</v>
      </c>
      <c r="L13" s="10"/>
      <c r="M13" s="5"/>
      <c r="N13" s="32"/>
      <c r="O13" s="20"/>
      <c r="P13" s="20"/>
      <c r="Q13" s="7" t="s">
        <v>49</v>
      </c>
      <c r="R13" s="10"/>
      <c r="S13" s="5"/>
      <c r="T13" s="32"/>
      <c r="U13" s="20"/>
      <c r="V13" s="20"/>
    </row>
    <row r="14" spans="1:22" s="6" customFormat="1" ht="17.100000000000001" customHeight="1">
      <c r="A14" s="1">
        <v>1</v>
      </c>
      <c r="B14" s="44" t="s">
        <v>15</v>
      </c>
      <c r="C14" s="61">
        <v>419</v>
      </c>
      <c r="D14" s="11">
        <f>COUNT(N14,O17,T14)</f>
        <v>1</v>
      </c>
      <c r="E14" s="12">
        <f>IF(N14&gt;O14,1,0)+IF(O17&gt;N17,1,0)+IF(T14&gt;U14,1,0)</f>
        <v>0</v>
      </c>
      <c r="F14" s="12">
        <f>IF(N14&lt;O14,1,0)+IF(O17&lt;N17,1,0)+IF(T14&lt;U14,1,0)</f>
        <v>1</v>
      </c>
      <c r="G14" s="12">
        <f>VALUE(N14+O17+T14)</f>
        <v>0</v>
      </c>
      <c r="H14" s="12">
        <f>VALUE(O14+N17+U14)</f>
        <v>6</v>
      </c>
      <c r="I14" s="13">
        <f>AVERAGE(G14-H14)</f>
        <v>-6</v>
      </c>
      <c r="J14" s="37"/>
      <c r="K14" s="47" t="str">
        <f>B14</f>
        <v>CT MONTUIRI</v>
      </c>
      <c r="L14" s="48" t="s">
        <v>6</v>
      </c>
      <c r="M14" s="51" t="str">
        <f>B17</f>
        <v>MATCH POINT TC</v>
      </c>
      <c r="N14" s="155">
        <v>0</v>
      </c>
      <c r="O14" s="155">
        <v>6</v>
      </c>
      <c r="P14" s="84"/>
      <c r="Q14" s="47" t="str">
        <f>B14</f>
        <v>CT MONTUIRI</v>
      </c>
      <c r="R14" s="48" t="s">
        <v>6</v>
      </c>
      <c r="S14" s="47" t="str">
        <f>B15</f>
        <v>PLAYAS SANTA PONSA TC</v>
      </c>
      <c r="T14" s="46"/>
      <c r="U14" s="46"/>
      <c r="V14" s="20"/>
    </row>
    <row r="15" spans="1:22" s="6" customFormat="1" ht="17.100000000000001" customHeight="1">
      <c r="A15" s="2">
        <v>2</v>
      </c>
      <c r="B15" s="45" t="s">
        <v>25</v>
      </c>
      <c r="C15" s="62">
        <v>4076</v>
      </c>
      <c r="D15" s="14">
        <f>COUNT(N15,O18,U14)</f>
        <v>0</v>
      </c>
      <c r="E15" s="14">
        <f>IF(N15&gt;O15,1,0)+IF(O18&gt;N18,1,0)+IF(U14&gt;T14,1,0)</f>
        <v>0</v>
      </c>
      <c r="F15" s="14">
        <f>IF(N15&lt;O15,1,0)+IF(O18&lt;N18,1,0)+IF(U14&lt;T14,1,0)</f>
        <v>0</v>
      </c>
      <c r="G15" s="14">
        <f>VALUE(N15+O18+U14)</f>
        <v>0</v>
      </c>
      <c r="H15" s="14">
        <f>VALUE(O15+N18+T14)</f>
        <v>0</v>
      </c>
      <c r="I15" s="15">
        <f>AVERAGE(G15-H15)</f>
        <v>0</v>
      </c>
      <c r="J15" s="37"/>
      <c r="K15" s="47" t="str">
        <f>B15</f>
        <v>PLAYAS SANTA PONSA TC</v>
      </c>
      <c r="L15" s="48" t="s">
        <v>6</v>
      </c>
      <c r="M15" s="51" t="str">
        <f>B16</f>
        <v>CT LA SALLE</v>
      </c>
      <c r="N15" s="46"/>
      <c r="O15" s="46"/>
      <c r="P15" s="84"/>
      <c r="Q15" s="51" t="str">
        <f>B16</f>
        <v>CT LA SALLE</v>
      </c>
      <c r="R15" s="48" t="s">
        <v>6</v>
      </c>
      <c r="S15" s="47" t="str">
        <f>B17</f>
        <v>MATCH POINT TC</v>
      </c>
      <c r="T15" s="46"/>
      <c r="U15" s="46"/>
      <c r="V15" s="20"/>
    </row>
    <row r="16" spans="1:22" s="6" customFormat="1" ht="17.100000000000001" customHeight="1">
      <c r="A16" s="2">
        <v>3</v>
      </c>
      <c r="B16" s="45" t="s">
        <v>12</v>
      </c>
      <c r="C16" s="62">
        <v>4111</v>
      </c>
      <c r="D16" s="14">
        <f>COUNT(O15,N17,T15)</f>
        <v>0</v>
      </c>
      <c r="E16" s="18">
        <f>IF(N17&gt;O17,1,0)+IF(O15&gt;N15,1,0)+IF(T15&gt;U15,1,0)</f>
        <v>0</v>
      </c>
      <c r="F16" s="18">
        <f>IF(N17&lt;O17,1,0)+IF(O15&lt;N15,1,0)+IF(T15&lt;U15,1,0)</f>
        <v>0</v>
      </c>
      <c r="G16" s="18">
        <f>VALUE(O15+N17+T15)</f>
        <v>0</v>
      </c>
      <c r="H16" s="18">
        <f>VALUE(N15+O17+U15)</f>
        <v>0</v>
      </c>
      <c r="I16" s="19">
        <f>AVERAGE(G16-H16)</f>
        <v>0</v>
      </c>
      <c r="J16" s="20"/>
      <c r="K16" s="7" t="s">
        <v>81</v>
      </c>
      <c r="L16" s="10"/>
      <c r="M16" s="5"/>
      <c r="N16" s="32"/>
      <c r="O16" s="85"/>
      <c r="P16" s="85"/>
      <c r="Q16" s="20"/>
      <c r="R16" s="20"/>
      <c r="S16" s="20"/>
      <c r="T16" s="20"/>
      <c r="U16" s="20"/>
      <c r="V16" s="20"/>
    </row>
    <row r="17" spans="1:22" s="6" customFormat="1" ht="17.100000000000001" customHeight="1" thickBot="1">
      <c r="A17" s="3">
        <v>4</v>
      </c>
      <c r="B17" s="58" t="s">
        <v>35</v>
      </c>
      <c r="C17" s="63">
        <v>14073</v>
      </c>
      <c r="D17" s="16">
        <f>COUNT(O14,N18,U15)</f>
        <v>1</v>
      </c>
      <c r="E17" s="16">
        <f>IF(O14&gt;N14,1,0)+IF(N18&gt;O18,1,0)+IF(U15&gt;T15,1,0)</f>
        <v>1</v>
      </c>
      <c r="F17" s="16">
        <f>IF(O14&lt;N14,1,0)+IF(N18&lt;O18,1,0)+IF(U15&lt;T15,1,0)</f>
        <v>0</v>
      </c>
      <c r="G17" s="16">
        <f>VALUE(O14+N18+U15)</f>
        <v>6</v>
      </c>
      <c r="H17" s="16">
        <f>VALUE(N14+O18+T15)</f>
        <v>0</v>
      </c>
      <c r="I17" s="17">
        <f>AVERAGE(G17-H17)</f>
        <v>6</v>
      </c>
      <c r="J17" s="20"/>
      <c r="K17" s="47" t="str">
        <f>B16</f>
        <v>CT LA SALLE</v>
      </c>
      <c r="L17" s="48" t="s">
        <v>6</v>
      </c>
      <c r="M17" s="53" t="str">
        <f>B14</f>
        <v>CT MONTUIRI</v>
      </c>
      <c r="N17" s="46"/>
      <c r="O17" s="46"/>
      <c r="P17" s="85"/>
      <c r="Q17" s="20"/>
      <c r="R17" s="20"/>
      <c r="S17" s="20"/>
      <c r="T17" s="20"/>
      <c r="U17" s="20"/>
      <c r="V17" s="20"/>
    </row>
    <row r="18" spans="1:22" s="6" customFormat="1" ht="16.5" customHeight="1">
      <c r="A18" s="20"/>
      <c r="B18" s="20"/>
      <c r="C18" s="37"/>
      <c r="D18" s="20"/>
      <c r="E18" s="20"/>
      <c r="F18" s="20"/>
      <c r="G18" s="20"/>
      <c r="H18" s="20"/>
      <c r="I18" s="20"/>
      <c r="J18" s="20"/>
      <c r="K18" s="59" t="str">
        <f>B17</f>
        <v>MATCH POINT TC</v>
      </c>
      <c r="L18" s="48" t="s">
        <v>6</v>
      </c>
      <c r="M18" s="55" t="str">
        <f>B15</f>
        <v>PLAYAS SANTA PONSA TC</v>
      </c>
      <c r="N18" s="52"/>
      <c r="O18" s="52"/>
      <c r="P18" s="85"/>
      <c r="Q18" s="20"/>
      <c r="R18" s="20"/>
      <c r="S18" s="20"/>
      <c r="T18" s="20"/>
      <c r="U18" s="20"/>
      <c r="V18" s="20"/>
    </row>
    <row r="19" spans="1:22" ht="12.95" customHeight="1">
      <c r="A19" s="20"/>
      <c r="B19" s="20"/>
      <c r="C19" s="37"/>
      <c r="D19" s="20"/>
      <c r="E19" s="20"/>
      <c r="F19" s="20"/>
      <c r="G19" s="20"/>
      <c r="H19" s="20"/>
      <c r="I19" s="20"/>
      <c r="J19" s="20"/>
      <c r="K19" s="20"/>
      <c r="L19" s="20"/>
      <c r="M19" s="20"/>
      <c r="N19" s="20"/>
      <c r="O19" s="20"/>
      <c r="P19" s="20"/>
      <c r="Q19" s="20"/>
      <c r="R19" s="20"/>
      <c r="S19" s="20"/>
      <c r="T19" s="20"/>
      <c r="U19" s="20"/>
      <c r="V19" s="8"/>
    </row>
    <row r="20" spans="1:22" ht="12.95" customHeight="1">
      <c r="A20" s="8"/>
      <c r="B20" s="8"/>
      <c r="C20" s="8"/>
      <c r="D20" s="8"/>
      <c r="E20" s="8"/>
      <c r="F20" s="8"/>
      <c r="G20" s="8"/>
      <c r="H20" s="8"/>
      <c r="I20" s="8"/>
      <c r="J20" s="8"/>
      <c r="K20" s="8"/>
      <c r="L20" s="8"/>
      <c r="M20" s="8"/>
      <c r="N20" s="8"/>
      <c r="O20" s="8"/>
      <c r="P20" s="8"/>
      <c r="Q20" s="8"/>
      <c r="R20" s="8"/>
      <c r="S20" s="8"/>
      <c r="T20" s="8"/>
      <c r="U20" s="8"/>
      <c r="V20" s="8"/>
    </row>
    <row r="21" spans="1:22" ht="12.95" customHeight="1"/>
    <row r="22" spans="1:22" ht="12.95" customHeight="1"/>
    <row r="23" spans="1:22" ht="12.95" customHeight="1"/>
    <row r="24" spans="1:22" ht="15.95" customHeight="1"/>
    <row r="25" spans="1:22" ht="15.95" customHeight="1"/>
    <row r="26" spans="1:22" ht="15.95" customHeight="1"/>
  </sheetData>
  <mergeCells count="1">
    <mergeCell ref="B6:K6"/>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B0017-1671-46B8-8528-036F271C97B8}">
  <dimension ref="A1:V27"/>
  <sheetViews>
    <sheetView workbookViewId="0">
      <selection activeCell="O16" sqref="O16"/>
    </sheetView>
  </sheetViews>
  <sheetFormatPr baseColWidth="10" defaultRowHeight="15"/>
  <cols>
    <col min="1" max="1" width="3.7109375" customWidth="1"/>
    <col min="2" max="2" width="23" customWidth="1"/>
    <col min="3" max="3" width="10.710937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8"/>
      <c r="B1" s="33" t="s">
        <v>43</v>
      </c>
      <c r="C1" s="33"/>
      <c r="D1" s="8"/>
      <c r="E1" s="8"/>
      <c r="F1" s="8"/>
      <c r="G1" s="8"/>
      <c r="H1" s="8"/>
      <c r="I1" s="8"/>
      <c r="J1" s="8"/>
      <c r="K1" s="8"/>
      <c r="L1" s="8"/>
      <c r="M1" s="8"/>
      <c r="N1" s="8"/>
      <c r="O1" s="8"/>
      <c r="P1" s="8"/>
      <c r="Q1" s="8"/>
      <c r="R1" s="8"/>
      <c r="S1" s="8"/>
      <c r="T1" s="8"/>
      <c r="U1" s="8"/>
      <c r="V1" s="8"/>
    </row>
    <row r="2" spans="1:22" ht="7.5" customHeight="1">
      <c r="A2" s="8"/>
      <c r="B2" s="8"/>
      <c r="C2" s="8"/>
      <c r="D2" s="8"/>
      <c r="E2" s="8"/>
      <c r="F2" s="8"/>
      <c r="G2" s="8"/>
      <c r="H2" s="8"/>
      <c r="I2" s="8"/>
      <c r="J2" s="8"/>
      <c r="K2" s="8"/>
      <c r="L2" s="8"/>
      <c r="M2" s="8"/>
      <c r="N2" s="8"/>
      <c r="O2" s="8"/>
      <c r="P2" s="8"/>
      <c r="Q2" s="8"/>
      <c r="R2" s="8"/>
      <c r="S2" s="8"/>
      <c r="T2" s="8"/>
      <c r="U2" s="8"/>
      <c r="V2" s="8"/>
    </row>
    <row r="3" spans="1:22" ht="14.25" customHeight="1">
      <c r="A3" s="8"/>
      <c r="B3" s="31" t="s">
        <v>27</v>
      </c>
      <c r="C3" s="24"/>
      <c r="D3" s="8"/>
      <c r="E3" s="8"/>
      <c r="F3" s="8"/>
      <c r="G3" s="34"/>
      <c r="H3" s="8"/>
      <c r="I3" s="8"/>
      <c r="J3" s="8"/>
      <c r="K3" s="8"/>
      <c r="L3" s="8"/>
      <c r="M3" s="8"/>
      <c r="N3" s="8"/>
      <c r="O3" s="8"/>
      <c r="P3" s="8"/>
      <c r="Q3" s="8"/>
      <c r="R3" s="8"/>
      <c r="S3" s="8"/>
      <c r="T3" s="8"/>
      <c r="U3" s="8"/>
      <c r="V3" s="8"/>
    </row>
    <row r="4" spans="1:22" s="8" customFormat="1" ht="12.95" customHeight="1">
      <c r="B4" s="24"/>
      <c r="C4" s="24"/>
      <c r="G4" s="34"/>
    </row>
    <row r="5" spans="1:22" ht="14.25" customHeight="1">
      <c r="A5" s="8"/>
      <c r="B5" s="31" t="s">
        <v>28</v>
      </c>
      <c r="C5" s="24"/>
      <c r="D5" s="8"/>
      <c r="E5" s="8"/>
      <c r="F5" s="8"/>
      <c r="G5" s="22"/>
      <c r="H5" s="8"/>
      <c r="I5" s="8"/>
      <c r="J5" s="8"/>
      <c r="K5" s="23"/>
      <c r="L5" s="8"/>
      <c r="M5" s="8"/>
      <c r="N5" s="8"/>
      <c r="O5" s="8"/>
      <c r="P5" s="8"/>
      <c r="Q5" s="8"/>
      <c r="R5" s="8"/>
      <c r="S5" s="8"/>
      <c r="T5" s="8"/>
      <c r="U5" s="8"/>
      <c r="V5" s="8"/>
    </row>
    <row r="6" spans="1:22" ht="12.95" customHeight="1">
      <c r="A6" s="8"/>
      <c r="B6" s="23" t="s">
        <v>55</v>
      </c>
      <c r="C6" s="23"/>
      <c r="D6" s="8"/>
      <c r="E6" s="8"/>
      <c r="F6" s="8"/>
      <c r="G6" s="22"/>
      <c r="H6" s="8"/>
      <c r="I6" s="8"/>
      <c r="J6" s="8"/>
      <c r="K6" s="23"/>
      <c r="L6" s="8"/>
      <c r="M6" s="8"/>
      <c r="N6" s="8"/>
      <c r="O6" s="8"/>
      <c r="P6" s="8"/>
      <c r="Q6" s="8"/>
      <c r="R6" s="8"/>
      <c r="S6" s="8"/>
      <c r="T6" s="8"/>
      <c r="U6" s="8"/>
      <c r="V6" s="8"/>
    </row>
    <row r="7" spans="1:22" ht="12.95" customHeight="1">
      <c r="A7" s="8"/>
      <c r="B7" s="86" t="s">
        <v>56</v>
      </c>
      <c r="C7" s="86"/>
      <c r="D7" s="87"/>
      <c r="E7" s="87"/>
      <c r="F7" s="87"/>
      <c r="G7" s="87"/>
      <c r="H7" s="87"/>
      <c r="I7" s="87"/>
      <c r="J7" s="87"/>
      <c r="K7" s="87"/>
      <c r="L7" s="87"/>
      <c r="M7" s="85"/>
      <c r="N7" s="8"/>
      <c r="O7" s="8"/>
      <c r="P7" s="8"/>
      <c r="Q7" s="8"/>
      <c r="R7" s="8"/>
      <c r="S7" s="8"/>
      <c r="T7" s="8"/>
      <c r="U7" s="8"/>
      <c r="V7" s="8"/>
    </row>
    <row r="8" spans="1:22" ht="12.95" customHeight="1">
      <c r="A8" s="8"/>
      <c r="B8" s="86" t="s">
        <v>41</v>
      </c>
      <c r="C8" s="86"/>
      <c r="D8" s="87"/>
      <c r="E8" s="87"/>
      <c r="F8" s="87"/>
      <c r="G8" s="87"/>
      <c r="H8" s="87"/>
      <c r="I8" s="87"/>
      <c r="J8" s="87"/>
      <c r="K8" s="87"/>
      <c r="L8" s="87"/>
      <c r="M8" s="85"/>
      <c r="N8" s="8"/>
      <c r="O8" s="8"/>
      <c r="P8" s="8"/>
      <c r="Q8" s="8"/>
      <c r="R8" s="8"/>
      <c r="S8" s="8"/>
      <c r="T8" s="8"/>
      <c r="U8" s="8"/>
      <c r="V8" s="8"/>
    </row>
    <row r="9" spans="1:22" ht="12.95" customHeight="1">
      <c r="A9" s="8"/>
      <c r="B9" s="86" t="s">
        <v>57</v>
      </c>
      <c r="C9" s="86"/>
      <c r="D9" s="87"/>
      <c r="E9" s="87"/>
      <c r="F9" s="87"/>
      <c r="G9" s="87"/>
      <c r="H9" s="87"/>
      <c r="I9" s="87"/>
      <c r="J9" s="87"/>
      <c r="K9" s="87"/>
      <c r="L9" s="87"/>
      <c r="M9" s="85"/>
      <c r="N9" s="8"/>
      <c r="O9" s="8"/>
      <c r="P9" s="8"/>
      <c r="Q9" s="8"/>
      <c r="R9" s="8"/>
      <c r="S9" s="8"/>
      <c r="T9" s="8"/>
      <c r="U9" s="8"/>
      <c r="V9" s="8"/>
    </row>
    <row r="10" spans="1:22" ht="12.95" customHeight="1">
      <c r="A10" s="8"/>
      <c r="B10" s="21"/>
      <c r="C10" s="21"/>
      <c r="D10" s="8"/>
      <c r="E10" s="8"/>
      <c r="F10" s="8"/>
      <c r="G10" s="22"/>
      <c r="H10" s="8"/>
      <c r="I10" s="8"/>
      <c r="J10" s="8"/>
      <c r="K10" s="23"/>
      <c r="L10" s="8"/>
      <c r="M10" s="8"/>
      <c r="N10" s="8"/>
      <c r="O10" s="8"/>
      <c r="P10" s="8"/>
      <c r="Q10" s="8"/>
      <c r="R10" s="8"/>
      <c r="S10" s="8"/>
      <c r="T10" s="8"/>
      <c r="U10" s="8"/>
      <c r="V10" s="8"/>
    </row>
    <row r="11" spans="1:22" s="6" customFormat="1" ht="14.1" customHeight="1">
      <c r="A11" s="20"/>
      <c r="B11" s="20"/>
      <c r="C11" s="20"/>
      <c r="D11" s="20"/>
      <c r="E11" s="20"/>
      <c r="F11" s="20"/>
      <c r="G11" s="20"/>
      <c r="H11" s="20"/>
      <c r="I11" s="20"/>
      <c r="J11" s="20"/>
      <c r="K11" s="88"/>
      <c r="L11" s="89"/>
      <c r="M11" s="88"/>
      <c r="N11" s="90"/>
      <c r="O11" s="90"/>
      <c r="P11" s="20"/>
      <c r="Q11" s="20"/>
      <c r="R11" s="20"/>
      <c r="S11" s="20"/>
      <c r="T11" s="20"/>
      <c r="U11" s="20"/>
      <c r="V11" s="20"/>
    </row>
    <row r="12" spans="1:22" s="20" customFormat="1" ht="15.75" thickBot="1">
      <c r="A12" s="91"/>
      <c r="B12" s="92"/>
      <c r="C12" s="92"/>
      <c r="D12" s="93"/>
      <c r="E12" s="93"/>
      <c r="F12" s="93"/>
      <c r="G12" s="93"/>
      <c r="H12" s="93"/>
      <c r="I12" s="93"/>
      <c r="K12" s="89"/>
      <c r="L12" s="89"/>
      <c r="M12" s="89"/>
      <c r="N12" s="90"/>
      <c r="O12" s="90"/>
      <c r="Q12" s="89"/>
      <c r="R12" s="89"/>
      <c r="S12" s="89"/>
      <c r="T12" s="90"/>
      <c r="U12" s="90"/>
    </row>
    <row r="13" spans="1:22" s="6" customFormat="1" ht="15.75" thickBot="1">
      <c r="A13" s="94"/>
      <c r="B13" s="95" t="s">
        <v>7</v>
      </c>
      <c r="C13" s="95" t="s">
        <v>58</v>
      </c>
      <c r="D13" s="26" t="s">
        <v>2</v>
      </c>
      <c r="E13" s="119" t="s">
        <v>0</v>
      </c>
      <c r="F13" s="120" t="s">
        <v>1</v>
      </c>
      <c r="G13" s="120" t="s">
        <v>3</v>
      </c>
      <c r="H13" s="121" t="s">
        <v>4</v>
      </c>
      <c r="I13" s="122" t="s">
        <v>5</v>
      </c>
      <c r="J13" s="20"/>
      <c r="K13" s="7" t="s">
        <v>52</v>
      </c>
      <c r="L13" s="10"/>
      <c r="M13" s="5"/>
      <c r="N13" s="32"/>
      <c r="O13" s="20"/>
      <c r="P13" s="20"/>
      <c r="Q13" s="7" t="s">
        <v>79</v>
      </c>
      <c r="R13" s="10"/>
      <c r="S13" s="5"/>
      <c r="T13" s="32"/>
      <c r="U13" s="20"/>
      <c r="V13" s="20"/>
    </row>
    <row r="14" spans="1:22" s="6" customFormat="1" ht="17.100000000000001" customHeight="1">
      <c r="A14" s="1">
        <v>1</v>
      </c>
      <c r="B14" s="124" t="s">
        <v>11</v>
      </c>
      <c r="C14" s="125">
        <v>1933</v>
      </c>
      <c r="D14" s="11">
        <f>COUNT(N14,O18,N22,U15,U18)</f>
        <v>0</v>
      </c>
      <c r="E14" s="12">
        <f>IF(N14&gt;O14,1,0)+IF(O18&gt;N18,1,0)+IF(N22&gt;O22,1,0)+IF(U15&gt;T15,1,0)+IF(U18&gt;T18,1,0)</f>
        <v>0</v>
      </c>
      <c r="F14" s="12">
        <f>IF(N14&lt;O14,1,0)+IF(O18&lt;N18,1,0)+IF(N22&lt;O22,1,0)+IF(U15&lt;T15,1,0)+IF(U18&lt;T18,1,0)</f>
        <v>0</v>
      </c>
      <c r="G14" s="12">
        <f>SUM(N14+O18+N22+T15+U18)</f>
        <v>0</v>
      </c>
      <c r="H14" s="12">
        <f>VALUE(O14+N18+O22+U15+T18)</f>
        <v>0</v>
      </c>
      <c r="I14" s="13">
        <f>AVERAGE(G14-H14)</f>
        <v>0</v>
      </c>
      <c r="J14" s="20"/>
      <c r="K14" s="97" t="str">
        <f>B14</f>
        <v>GLOBAL TC</v>
      </c>
      <c r="L14" s="98"/>
      <c r="M14" s="99" t="str">
        <f>B19</f>
        <v>DESCANSA</v>
      </c>
      <c r="N14" s="123"/>
      <c r="O14" s="123"/>
      <c r="P14" s="20"/>
      <c r="Q14" s="97" t="str">
        <f>B17</f>
        <v>CT MURO</v>
      </c>
      <c r="R14" s="98" t="s">
        <v>6</v>
      </c>
      <c r="S14" s="97" t="str">
        <f>B18</f>
        <v>NOMADS ES JORDI</v>
      </c>
      <c r="T14" s="100"/>
      <c r="U14" s="100"/>
      <c r="V14" s="20"/>
    </row>
    <row r="15" spans="1:22" s="6" customFormat="1" ht="17.100000000000001" customHeight="1">
      <c r="A15" s="2">
        <v>2</v>
      </c>
      <c r="B15" s="114" t="s">
        <v>10</v>
      </c>
      <c r="C15" s="115">
        <v>4273</v>
      </c>
      <c r="D15" s="14">
        <f>COUNT(O15,O19,N23,U16,T18)</f>
        <v>1</v>
      </c>
      <c r="E15" s="14">
        <f>IF(N15&lt;O15,1,0)+IF(O19&gt;N19,1,0)+IF(N23&gt;O23,1,0)+IF(U16&gt;T16,1,0)+IF(T18&gt;U18,1,0)</f>
        <v>1</v>
      </c>
      <c r="F15" s="14">
        <f>IF(N15&gt;O15,1,0)+IF(O19&lt;N19,1,0)+IF(N23&lt;O23,1,0)+IF(U16&lt;T16,1,0)+IF(T18&lt;U18,1,0)</f>
        <v>0</v>
      </c>
      <c r="G15" s="14">
        <f>VALUE(O15+O19+N23+U16+T18)</f>
        <v>4</v>
      </c>
      <c r="H15" s="14">
        <f>VALUE(N15+N19+O23+T16+U18)</f>
        <v>1</v>
      </c>
      <c r="I15" s="15">
        <f>AVERAGE(G15-H15)</f>
        <v>3</v>
      </c>
      <c r="J15" s="20"/>
      <c r="K15" s="97" t="str">
        <f>B18</f>
        <v>NOMADS ES JORDI</v>
      </c>
      <c r="L15" s="98" t="s">
        <v>6</v>
      </c>
      <c r="M15" s="101" t="str">
        <f>B15</f>
        <v>OPEN MARRATXÍ</v>
      </c>
      <c r="N15" s="102">
        <v>1</v>
      </c>
      <c r="O15" s="102">
        <v>4</v>
      </c>
      <c r="P15" s="20"/>
      <c r="Q15" s="101" t="str">
        <f>B14</f>
        <v>GLOBAL TC</v>
      </c>
      <c r="R15" s="98" t="s">
        <v>6</v>
      </c>
      <c r="S15" s="97" t="str">
        <f>B16</f>
        <v>MATCH POINT TC</v>
      </c>
      <c r="T15" s="100"/>
      <c r="U15" s="100"/>
      <c r="V15" s="20"/>
    </row>
    <row r="16" spans="1:22" s="6" customFormat="1" ht="17.100000000000001" customHeight="1">
      <c r="A16" s="2">
        <v>3</v>
      </c>
      <c r="B16" s="114" t="s">
        <v>35</v>
      </c>
      <c r="C16" s="115">
        <v>4328</v>
      </c>
      <c r="D16" s="14">
        <f>COUNT(N16,O20,O23,T15,T20)</f>
        <v>1</v>
      </c>
      <c r="E16" s="14">
        <f>IF(N16&gt;O16,1,0)+IF(O20&gt;N20,1,0)+IF(O23&gt;N23,1,0)+IF(U15&gt;T15,1,0)+IF(T20&gt;U20,1,0)</f>
        <v>0</v>
      </c>
      <c r="F16" s="103">
        <f>IF(N16&lt;O16,1,0)+IF(O20&lt;N20,1,0)+IF(O23&lt;N23,1,0)+IF(U15&lt;T15,1,0)+IF(T20&lt;U20,1,0)</f>
        <v>1</v>
      </c>
      <c r="G16" s="14">
        <f>VALUE(N16+O20+O23+U15+T20)</f>
        <v>2</v>
      </c>
      <c r="H16" s="14">
        <f>VALUE(O16+N20+N23+T15+U20)</f>
        <v>3</v>
      </c>
      <c r="I16" s="15">
        <f>AVERAGE(G16-H16)</f>
        <v>-1</v>
      </c>
      <c r="J16" s="20"/>
      <c r="K16" s="97" t="str">
        <f>B16</f>
        <v>MATCH POINT TC</v>
      </c>
      <c r="L16" s="98" t="s">
        <v>6</v>
      </c>
      <c r="M16" s="101" t="str">
        <f>B17</f>
        <v>CT MURO</v>
      </c>
      <c r="N16" s="102">
        <v>2</v>
      </c>
      <c r="O16" s="102">
        <v>3</v>
      </c>
      <c r="P16" s="20"/>
      <c r="Q16" s="104" t="str">
        <f>B19</f>
        <v>DESCANSA</v>
      </c>
      <c r="R16" s="98"/>
      <c r="S16" s="105" t="str">
        <f>B15</f>
        <v>OPEN MARRATXÍ</v>
      </c>
      <c r="T16" s="123"/>
      <c r="U16" s="123"/>
      <c r="V16" s="20"/>
    </row>
    <row r="17" spans="1:22" s="6" customFormat="1" ht="17.100000000000001" customHeight="1">
      <c r="A17" s="116">
        <v>4</v>
      </c>
      <c r="B17" s="114" t="s">
        <v>64</v>
      </c>
      <c r="C17" s="115">
        <v>3259</v>
      </c>
      <c r="D17" s="14">
        <f>COUNT(O16,N19,O22,T14,T19)</f>
        <v>1</v>
      </c>
      <c r="E17" s="14">
        <f>IF(O16&gt;N16,1,0)+IF(N19&gt;O19,1,0)+IF(O22&gt;N22,1,0)+IF(U14&gt;T14,1,0)+IF(T19&gt;U19,1,0)</f>
        <v>1</v>
      </c>
      <c r="F17" s="14">
        <f>IF(O16&lt;N16,1,0)+IF(N19&lt;O19,1,0)+IF(O22&lt;N22,1,0)+IF(U14&lt;T14,1,0)+IF(T19&lt;U19,1,0)</f>
        <v>0</v>
      </c>
      <c r="G17" s="14">
        <f>VALUE(O16+N19+O22+T14+T19)</f>
        <v>3</v>
      </c>
      <c r="H17" s="14">
        <f>VALUE(N16+O19+N22+U14+U19)</f>
        <v>2</v>
      </c>
      <c r="I17" s="15">
        <f>AVERAGE(G17-H17)</f>
        <v>1</v>
      </c>
      <c r="J17" s="20"/>
      <c r="K17" s="7" t="s">
        <v>48</v>
      </c>
      <c r="L17" s="10"/>
      <c r="M17" s="5"/>
      <c r="N17" s="77"/>
      <c r="P17" s="20"/>
      <c r="Q17" s="7" t="s">
        <v>83</v>
      </c>
      <c r="R17" s="10"/>
      <c r="S17" s="5"/>
      <c r="T17" s="32"/>
      <c r="U17" s="85"/>
      <c r="V17" s="20"/>
    </row>
    <row r="18" spans="1:22" s="20" customFormat="1" ht="15.75" thickBot="1">
      <c r="A18" s="3">
        <v>5</v>
      </c>
      <c r="B18" s="126" t="s">
        <v>68</v>
      </c>
      <c r="C18" s="127">
        <v>9948</v>
      </c>
      <c r="D18" s="16">
        <f>COUNT(N15,N18,O24,T14,U20)</f>
        <v>1</v>
      </c>
      <c r="E18" s="16">
        <f>IF(N15&gt;O15,1,0)+IF(N18&gt;O18,1,0)+IF(O24&gt;N24,1,0)+IF(T14&lt;U14,1,0)+IF(U20&gt;T20,1,0)</f>
        <v>0</v>
      </c>
      <c r="F18" s="16">
        <f>D18-E18</f>
        <v>1</v>
      </c>
      <c r="G18" s="16">
        <f>VALUE(N15+N18+O24+U14+U20)</f>
        <v>1</v>
      </c>
      <c r="H18" s="16">
        <f>VALUE(O15+O18+N24+T14+T20)</f>
        <v>4</v>
      </c>
      <c r="I18" s="17">
        <f>AVERAGE(G18-H18)</f>
        <v>-3</v>
      </c>
      <c r="K18" s="97" t="str">
        <f>B18</f>
        <v>NOMADS ES JORDI</v>
      </c>
      <c r="L18" s="98" t="s">
        <v>6</v>
      </c>
      <c r="M18" s="106" t="str">
        <f>B14</f>
        <v>GLOBAL TC</v>
      </c>
      <c r="N18" s="102"/>
      <c r="O18" s="102"/>
      <c r="Q18" s="97" t="str">
        <f>B15</f>
        <v>OPEN MARRATXÍ</v>
      </c>
      <c r="R18" s="98" t="s">
        <v>6</v>
      </c>
      <c r="S18" s="97" t="str">
        <f>B14</f>
        <v>GLOBAL TC</v>
      </c>
      <c r="T18" s="100"/>
      <c r="U18" s="100"/>
    </row>
    <row r="19" spans="1:22" s="20" customFormat="1" ht="17.100000000000001" customHeight="1">
      <c r="A19" s="73"/>
      <c r="B19" s="107" t="s">
        <v>14</v>
      </c>
      <c r="C19" s="108"/>
      <c r="D19" s="75"/>
      <c r="E19" s="75"/>
      <c r="F19" s="75"/>
      <c r="G19" s="75"/>
      <c r="H19" s="75"/>
      <c r="I19" s="75"/>
      <c r="K19" s="97" t="str">
        <f>B17</f>
        <v>CT MURO</v>
      </c>
      <c r="L19" s="98" t="s">
        <v>6</v>
      </c>
      <c r="M19" s="106" t="str">
        <f>B15</f>
        <v>OPEN MARRATXÍ</v>
      </c>
      <c r="N19" s="102"/>
      <c r="O19" s="102"/>
      <c r="Q19" s="97" t="str">
        <f>B17</f>
        <v>CT MURO</v>
      </c>
      <c r="R19" s="98"/>
      <c r="S19" s="109" t="str">
        <f>B19</f>
        <v>DESCANSA</v>
      </c>
      <c r="T19" s="123"/>
      <c r="U19" s="123"/>
    </row>
    <row r="20" spans="1:22" s="20" customFormat="1" ht="17.100000000000001" customHeight="1">
      <c r="K20" s="104" t="str">
        <f>B19</f>
        <v>DESCANSA</v>
      </c>
      <c r="L20" s="98"/>
      <c r="M20" s="106" t="str">
        <f>B16</f>
        <v>MATCH POINT TC</v>
      </c>
      <c r="N20" s="123"/>
      <c r="O20" s="123"/>
      <c r="Q20" s="97" t="str">
        <f>B16</f>
        <v>MATCH POINT TC</v>
      </c>
      <c r="R20" s="98" t="s">
        <v>6</v>
      </c>
      <c r="S20" s="106" t="str">
        <f>B18</f>
        <v>NOMADS ES JORDI</v>
      </c>
      <c r="T20" s="100"/>
      <c r="U20" s="100"/>
    </row>
    <row r="21" spans="1:22" s="6" customFormat="1" ht="17.100000000000001" customHeight="1">
      <c r="A21" s="20"/>
      <c r="B21" s="20"/>
      <c r="C21" s="20"/>
      <c r="D21" s="20"/>
      <c r="E21" s="20"/>
      <c r="F21" s="20"/>
      <c r="G21" s="20"/>
      <c r="H21" s="20"/>
      <c r="I21" s="20"/>
      <c r="J21" s="20"/>
      <c r="K21" s="7" t="s">
        <v>46</v>
      </c>
      <c r="L21" s="10"/>
      <c r="M21" s="5"/>
      <c r="N21" s="77"/>
      <c r="P21" s="20"/>
      <c r="Q21" s="89"/>
      <c r="R21" s="89"/>
      <c r="S21" s="89"/>
      <c r="T21" s="90"/>
      <c r="U21" s="90"/>
      <c r="V21" s="20"/>
    </row>
    <row r="22" spans="1:22" s="6" customFormat="1" ht="17.100000000000001" customHeight="1">
      <c r="A22" s="20"/>
      <c r="B22" s="20"/>
      <c r="C22" s="20"/>
      <c r="D22" s="20"/>
      <c r="E22" s="20"/>
      <c r="F22" s="20"/>
      <c r="G22" s="20"/>
      <c r="H22" s="20"/>
      <c r="I22" s="20"/>
      <c r="J22" s="20"/>
      <c r="K22" s="97" t="str">
        <f>B14</f>
        <v>GLOBAL TC</v>
      </c>
      <c r="L22" s="98" t="s">
        <v>6</v>
      </c>
      <c r="M22" s="97" t="str">
        <f>B17</f>
        <v>CT MURO</v>
      </c>
      <c r="N22" s="102"/>
      <c r="O22" s="102"/>
      <c r="P22" s="20"/>
      <c r="Q22" s="20"/>
      <c r="R22" s="20"/>
      <c r="S22" s="20"/>
      <c r="T22" s="20"/>
      <c r="U22" s="20"/>
      <c r="V22" s="20"/>
    </row>
    <row r="23" spans="1:22" s="6" customFormat="1" ht="17.100000000000001" customHeight="1">
      <c r="A23" s="8"/>
      <c r="B23" s="110"/>
      <c r="C23" s="110"/>
      <c r="D23" s="8"/>
      <c r="E23" s="8"/>
      <c r="F23" s="8"/>
      <c r="G23" s="8"/>
      <c r="H23" s="8"/>
      <c r="I23" s="20"/>
      <c r="J23" s="20"/>
      <c r="K23" s="101" t="str">
        <f>B15</f>
        <v>OPEN MARRATXÍ</v>
      </c>
      <c r="L23" s="98" t="s">
        <v>6</v>
      </c>
      <c r="M23" s="97" t="str">
        <f>B16</f>
        <v>MATCH POINT TC</v>
      </c>
      <c r="N23" s="102"/>
      <c r="O23" s="102"/>
      <c r="P23" s="20"/>
      <c r="Q23" s="20"/>
      <c r="R23" s="20"/>
      <c r="S23" s="20"/>
      <c r="T23" s="20"/>
      <c r="U23" s="20"/>
      <c r="V23" s="20"/>
    </row>
    <row r="24" spans="1:22" s="6" customFormat="1" ht="17.100000000000001" customHeight="1">
      <c r="A24" s="20"/>
      <c r="B24" s="20"/>
      <c r="C24" s="20"/>
      <c r="D24" s="20"/>
      <c r="E24" s="20"/>
      <c r="F24" s="20"/>
      <c r="G24" s="20"/>
      <c r="H24" s="20"/>
      <c r="I24" s="20"/>
      <c r="J24" s="20"/>
      <c r="K24" s="104" t="str">
        <f>B19</f>
        <v>DESCANSA</v>
      </c>
      <c r="L24" s="98"/>
      <c r="M24" s="106" t="str">
        <f>B18</f>
        <v>NOMADS ES JORDI</v>
      </c>
      <c r="N24" s="123"/>
      <c r="O24" s="123"/>
      <c r="P24" s="20"/>
      <c r="Q24" s="20"/>
      <c r="R24" s="20"/>
      <c r="S24" s="20"/>
      <c r="T24" s="20"/>
      <c r="U24" s="20"/>
      <c r="V24" s="20"/>
    </row>
    <row r="25" spans="1:22" ht="13.5" customHeight="1">
      <c r="A25" s="20"/>
      <c r="B25" s="20"/>
      <c r="C25" s="20"/>
      <c r="D25" s="20"/>
      <c r="E25" s="20"/>
      <c r="F25" s="20"/>
      <c r="G25" s="20"/>
      <c r="H25" s="20"/>
      <c r="I25" s="20"/>
      <c r="J25" s="20"/>
      <c r="K25" s="20"/>
      <c r="L25" s="20"/>
      <c r="M25" s="20"/>
      <c r="N25" s="20"/>
      <c r="O25" s="20"/>
      <c r="P25" s="20"/>
      <c r="Q25" s="20"/>
      <c r="R25" s="20"/>
      <c r="S25" s="20"/>
      <c r="T25" s="20"/>
      <c r="U25" s="20"/>
      <c r="V25" s="8"/>
    </row>
    <row r="26" spans="1:22" s="20" customFormat="1" ht="12.95" customHeight="1">
      <c r="A26" s="91"/>
      <c r="B26" s="92"/>
      <c r="C26" s="92"/>
      <c r="D26" s="93"/>
      <c r="E26" s="93"/>
      <c r="F26" s="93"/>
      <c r="G26" s="93"/>
      <c r="H26" s="93"/>
      <c r="I26" s="93"/>
      <c r="K26" s="89"/>
      <c r="L26" s="89"/>
      <c r="M26" s="89"/>
      <c r="N26" s="90"/>
      <c r="O26" s="90"/>
      <c r="Q26" s="89"/>
      <c r="R26" s="89"/>
      <c r="S26" s="111"/>
      <c r="T26" s="90"/>
      <c r="U26" s="90"/>
    </row>
    <row r="27" spans="1:22">
      <c r="A27" s="8"/>
      <c r="B27" s="8"/>
      <c r="C27" s="8"/>
      <c r="D27" s="8"/>
      <c r="E27" s="8"/>
      <c r="F27" s="8"/>
      <c r="G27" s="8"/>
      <c r="H27" s="8"/>
      <c r="I27" s="8"/>
      <c r="J27" s="8"/>
      <c r="K27" s="20"/>
      <c r="L27" s="20"/>
      <c r="M27" s="20"/>
      <c r="N27" s="20"/>
      <c r="O27" s="20"/>
      <c r="P27" s="20"/>
      <c r="Q27" s="20"/>
      <c r="R27" s="20"/>
      <c r="S27" s="20"/>
      <c r="T27" s="20"/>
      <c r="U27" s="20"/>
      <c r="V27" s="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SUB10M</vt:lpstr>
      <vt:lpstr>SUB10F</vt:lpstr>
      <vt:lpstr>ALEM</vt:lpstr>
      <vt:lpstr>ALEF</vt:lpstr>
      <vt:lpstr>INFM</vt:lpstr>
      <vt:lpstr>INFF</vt:lpstr>
      <vt:lpstr>CADM</vt:lpstr>
      <vt:lpstr>CADF</vt:lpstr>
      <vt:lpstr>JUNM</vt:lpstr>
      <vt:lpstr>JUNF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2020-01-10T11:30:24Z</cp:lastPrinted>
  <dcterms:created xsi:type="dcterms:W3CDTF">2016-11-15T09:47:28Z</dcterms:created>
  <dcterms:modified xsi:type="dcterms:W3CDTF">2023-02-02T13:10:44Z</dcterms:modified>
</cp:coreProperties>
</file>