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7455" activeTab="5"/>
  </bookViews>
  <sheets>
    <sheet name="Alevín masculino" sheetId="1" r:id="rId1"/>
    <sheet name="ALE FEM" sheetId="2" r:id="rId2"/>
    <sheet name="INF MASC" sheetId="3" r:id="rId3"/>
    <sheet name="INF FEM" sheetId="4" r:id="rId4"/>
    <sheet name="Cadete masculino" sheetId="5" r:id="rId5"/>
    <sheet name="Absoluto masculino" sheetId="6" r:id="rId6"/>
  </sheets>
  <externalReferences>
    <externalReference r:id="rId9"/>
    <externalReference r:id="rId10"/>
    <externalReference r:id="rId11"/>
  </externalReferences>
  <definedNames>
    <definedName name="_Order1" hidden="1">255</definedName>
    <definedName name="Ciudad" localSheetId="0">'[1]Prep Torneo'!$A$11</definedName>
    <definedName name="Ciudad" localSheetId="4">'[2]Prep Torneo'!$A$11</definedName>
    <definedName name="Ciudad">'[3]Prep Torneo'!$A$11</definedName>
    <definedName name="Combo_MD" localSheetId="5" hidden="1">{"'Sheet5'!$A$1:$F$68"}</definedName>
    <definedName name="Combo_MD" localSheetId="0" hidden="1">{"'Sheet5'!$A$1:$F$68"}</definedName>
    <definedName name="Combo_MD" localSheetId="4" hidden="1">{"'Sheet5'!$A$1:$F$68"}</definedName>
    <definedName name="Combo_MD" hidden="1">{"'Sheet5'!$A$1:$F$68"}</definedName>
    <definedName name="Combo_QD_32" localSheetId="5" hidden="1">{"'Sheet5'!$A$1:$F$68"}</definedName>
    <definedName name="Combo_QD_32" localSheetId="0" hidden="1">{"'Sheet5'!$A$1:$F$68"}</definedName>
    <definedName name="Combo_QD_32" localSheetId="4" hidden="1">{"'Sheet5'!$A$1:$F$68"}</definedName>
    <definedName name="Combo_QD_32" hidden="1">{"'Sheet5'!$A$1:$F$68"}</definedName>
    <definedName name="Combo_Qual" localSheetId="5" hidden="1">{"'Sheet5'!$A$1:$F$68"}</definedName>
    <definedName name="Combo_Qual" localSheetId="0" hidden="1">{"'Sheet5'!$A$1:$F$68"}</definedName>
    <definedName name="Combo_Qual" localSheetId="4" hidden="1">{"'Sheet5'!$A$1:$F$68"}</definedName>
    <definedName name="Combo_Qual" hidden="1">{"'Sheet5'!$A$1:$F$68"}</definedName>
    <definedName name="Combo_Qual_128_8" localSheetId="5" hidden="1">{"'Sheet5'!$A$1:$F$68"}</definedName>
    <definedName name="Combo_Qual_128_8" localSheetId="0" hidden="1">{"'Sheet5'!$A$1:$F$68"}</definedName>
    <definedName name="Combo_Qual_128_8" localSheetId="4" hidden="1">{"'Sheet5'!$A$1:$F$68"}</definedName>
    <definedName name="Combo_Qual_128_8" hidden="1">{"'Sheet5'!$A$1:$F$68"}</definedName>
    <definedName name="Combo_Qual_64_8" localSheetId="5" hidden="1">{"'Sheet5'!$A$1:$F$68"}</definedName>
    <definedName name="Combo_Qual_64_8" localSheetId="0" hidden="1">{"'Sheet5'!$A$1:$F$68"}</definedName>
    <definedName name="Combo_Qual_64_8" localSheetId="4" hidden="1">{"'Sheet5'!$A$1:$F$68"}</definedName>
    <definedName name="Combo_Qual_64_8" hidden="1">{"'Sheet5'!$A$1:$F$68"}</definedName>
    <definedName name="Habil" localSheetId="0">'[1]Prep Torneo'!$E$11</definedName>
    <definedName name="Habil" localSheetId="4">'[2]Prep Torneo'!$E$11</definedName>
    <definedName name="Habil">'[3]Prep Torneo'!$E$11</definedName>
    <definedName name="HTML_CodePage" hidden="1">1252</definedName>
    <definedName name="HTML_Control" localSheetId="5" hidden="1">{"'Sheet5'!$A$1:$F$68"}</definedName>
    <definedName name="HTML_Control" localSheetId="0" hidden="1">{"'Sheet5'!$A$1:$F$68"}</definedName>
    <definedName name="HTML_Control" localSheetId="4" hidden="1">{"'Sheet5'!$A$1:$F$68"}</definedName>
    <definedName name="HTML_Control" hidden="1">{"'Sheet5'!$A$1:$F$68"}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poi" localSheetId="5" hidden="1">{"'Sheet5'!$A$1:$F$68"}</definedName>
    <definedName name="poi" localSheetId="0" hidden="1">{"'Sheet5'!$A$1:$F$68"}</definedName>
    <definedName name="poi" localSheetId="4" hidden="1">{"'Sheet5'!$A$1:$F$68"}</definedName>
    <definedName name="poi" hidden="1">{"'Sheet5'!$A$1:$F$68"}</definedName>
    <definedName name="ppp" localSheetId="5" hidden="1">{"'Sheet5'!$A$1:$F$68"}</definedName>
    <definedName name="ppp" localSheetId="0" hidden="1">{"'Sheet5'!$A$1:$F$68"}</definedName>
    <definedName name="ppp" localSheetId="4" hidden="1">{"'Sheet5'!$A$1:$F$68"}</definedName>
    <definedName name="ppp" hidden="1">{"'Sheet5'!$A$1:$F$68"}</definedName>
  </definedNames>
  <calcPr fullCalcOnLoad="1"/>
</workbook>
</file>

<file path=xl/sharedStrings.xml><?xml version="1.0" encoding="utf-8"?>
<sst xmlns="http://schemas.openxmlformats.org/spreadsheetml/2006/main" count="356" uniqueCount="129">
  <si>
    <t>Fase Final</t>
  </si>
  <si>
    <t>Semana</t>
  </si>
  <si>
    <t>Territorial</t>
  </si>
  <si>
    <t>Ciudad</t>
  </si>
  <si>
    <t>Club</t>
  </si>
  <si>
    <t>Premios en metálico</t>
  </si>
  <si>
    <t>Categoría</t>
  </si>
  <si>
    <t>Sexo</t>
  </si>
  <si>
    <t>Juez Árbitro</t>
  </si>
  <si>
    <t>Resultado</t>
  </si>
  <si>
    <t>Licencia</t>
  </si>
  <si>
    <t>Ranking</t>
  </si>
  <si>
    <t>St</t>
  </si>
  <si>
    <t>CS</t>
  </si>
  <si>
    <t>Cuartos Final</t>
  </si>
  <si>
    <t>Semifinales</t>
  </si>
  <si>
    <t>Final</t>
  </si>
  <si>
    <t>v2.0</t>
  </si>
  <si>
    <t>Sorteo fecha/hora</t>
  </si>
  <si>
    <t>#</t>
  </si>
  <si>
    <t>Cabezas  de serie</t>
  </si>
  <si>
    <t>Lucky Losers</t>
  </si>
  <si>
    <t>Reemplaza a</t>
  </si>
  <si>
    <t>05/10/2016 13:00 h.</t>
  </si>
  <si>
    <t>Pelota oficial</t>
  </si>
  <si>
    <t>DUNLOP</t>
  </si>
  <si>
    <t>Representante Jugadores</t>
  </si>
  <si>
    <t>Juez Árbitro y Licencia</t>
  </si>
  <si>
    <t>Firma</t>
  </si>
  <si>
    <t>Fecha Finalización</t>
  </si>
  <si>
    <t>Sello del Club Organizador</t>
  </si>
  <si>
    <t>Sello de la Federación Territorial</t>
  </si>
  <si>
    <t>CABRERA A.</t>
  </si>
  <si>
    <t>KTIRI M.</t>
  </si>
  <si>
    <t>RUEDA F.</t>
  </si>
  <si>
    <t>VAZQUEZ J.</t>
  </si>
  <si>
    <t>III SINGLES&amp;DOUBLES CUP</t>
  </si>
  <si>
    <t>ILLES BALEARS</t>
  </si>
  <si>
    <t>CALVIÁ</t>
  </si>
  <si>
    <t>SPORTING T.C.</t>
  </si>
  <si>
    <t>NO</t>
  </si>
  <si>
    <t>Alevín</t>
  </si>
  <si>
    <t>Femenino</t>
  </si>
  <si>
    <t>RAMON PASCUAL COMAS</t>
  </si>
  <si>
    <t>Jugadora</t>
  </si>
  <si>
    <t>Campeona</t>
  </si>
  <si>
    <t>DOLS BAUZA, PAULA</t>
  </si>
  <si>
    <t>BECK, LAIA MONIK</t>
  </si>
  <si>
    <t>FERNANDEZ MOLINA, NEUS</t>
  </si>
  <si>
    <t>BECK, HEIDI SOPH</t>
  </si>
  <si>
    <t>SEGUI EDMUNDSON, SOFIA</t>
  </si>
  <si>
    <t>LLAURADOR PONS, SELENE</t>
  </si>
  <si>
    <t>DOUGALL, ROXANNE</t>
  </si>
  <si>
    <t>FERNANDEZ MOLINA, AINA</t>
  </si>
  <si>
    <t>PASCUAL BAUZA, SERGI</t>
  </si>
  <si>
    <t>ORZABAL GABRIELLI, JUAN IGNAC</t>
  </si>
  <si>
    <t>Infantil</t>
  </si>
  <si>
    <t>Masculino</t>
  </si>
  <si>
    <t>Jugador</t>
  </si>
  <si>
    <t>Campeón</t>
  </si>
  <si>
    <t>RODRIGUEZ SIQUIER, ALEJANDRO</t>
  </si>
  <si>
    <t>WC</t>
  </si>
  <si>
    <t>GONZALEZ ESCANDELL, SAUL</t>
  </si>
  <si>
    <t>NEGRE FERNANDEZ, JAVIER</t>
  </si>
  <si>
    <t>BARRIL ESLAVA, SERGI</t>
  </si>
  <si>
    <t>RAMIS VICENS, JOAN TONI</t>
  </si>
  <si>
    <t>ATAUN VIADA, XAVIER</t>
  </si>
  <si>
    <t>PUIG LLOMPART, FRANCINA</t>
  </si>
  <si>
    <t>VERDU GONZALEZ, MARIA</t>
  </si>
  <si>
    <t>DOLS BAUZA, SARA</t>
  </si>
  <si>
    <t>ANILLO BUSTAMANTE, CARMEN</t>
  </si>
  <si>
    <t>NEGRE FERNANDEZ, AINA</t>
  </si>
  <si>
    <t>RIGHI, ISABELLA</t>
  </si>
  <si>
    <t>ROA, JILIAN LOU</t>
  </si>
  <si>
    <t>LAWRENCE, FREIA</t>
  </si>
  <si>
    <t>BUSQUETS, M.</t>
  </si>
  <si>
    <t>W.O. JUST</t>
  </si>
  <si>
    <t>RIVERO, I.</t>
  </si>
  <si>
    <t>6/4 6/0</t>
  </si>
  <si>
    <t>VAN GEERKE, D.</t>
  </si>
  <si>
    <t>6/2 6/3</t>
  </si>
  <si>
    <t>ZAMUDIO, A.</t>
  </si>
  <si>
    <t>6/3 6/3</t>
  </si>
  <si>
    <t>MANN, M.</t>
  </si>
  <si>
    <t>6/1 6/1</t>
  </si>
  <si>
    <t>ALFAMBRA, V.</t>
  </si>
  <si>
    <t>3/6 AB.</t>
  </si>
  <si>
    <t>BARRAZA, J.</t>
  </si>
  <si>
    <t>W.O.</t>
  </si>
  <si>
    <t>MENDEZ, A.</t>
  </si>
  <si>
    <t>6/2 6/1</t>
  </si>
  <si>
    <t>FERNANDEZ, N.</t>
  </si>
  <si>
    <t>PRIETO, A.</t>
  </si>
  <si>
    <t>2/6 6/4 7/5</t>
  </si>
  <si>
    <t>SEGUI, S.</t>
  </si>
  <si>
    <t>FERNANDEZ, A.</t>
  </si>
  <si>
    <t>6/0 2/6 6/1</t>
  </si>
  <si>
    <t>6/0 6/0</t>
  </si>
  <si>
    <t>6/7(5) 6/4 6/1</t>
  </si>
  <si>
    <t>MORENO, A.</t>
  </si>
  <si>
    <t>6/0 6/1</t>
  </si>
  <si>
    <t>6/2 7/5</t>
  </si>
  <si>
    <t>BECK, H.S.</t>
  </si>
  <si>
    <t>6/1 6/2</t>
  </si>
  <si>
    <t>RODRIGUEZ, A.</t>
  </si>
  <si>
    <t>GONZALEZ, S.</t>
  </si>
  <si>
    <t>6/1 6/0</t>
  </si>
  <si>
    <t>6/2 6/2</t>
  </si>
  <si>
    <t>ORZABAL, J.I.</t>
  </si>
  <si>
    <t>RAMIS, J.T.</t>
  </si>
  <si>
    <t>6/4 AB.</t>
  </si>
  <si>
    <t>7/5 AB.</t>
  </si>
  <si>
    <t>6/3 6/1</t>
  </si>
  <si>
    <t>PUIG, F.</t>
  </si>
  <si>
    <t>ANILLO, C.</t>
  </si>
  <si>
    <t>6/2 6/4</t>
  </si>
  <si>
    <t>4/6 6/4 7/5</t>
  </si>
  <si>
    <t>VERDU, M.</t>
  </si>
  <si>
    <t>6/2 6/0</t>
  </si>
  <si>
    <t>ROA, J.L.</t>
  </si>
  <si>
    <t>7/6(6) 6/0</t>
  </si>
  <si>
    <t>6/7(5) 6/3 6/4</t>
  </si>
  <si>
    <t>MARTIN, D.</t>
  </si>
  <si>
    <t>LÓPEZ, J.M.</t>
  </si>
  <si>
    <t>4/1 AB.</t>
  </si>
  <si>
    <t>6/4 6/4</t>
  </si>
  <si>
    <t>6/0 6/2</t>
  </si>
  <si>
    <t>7/5 6/3</t>
  </si>
  <si>
    <t>7/5 6/1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</si>
</sst>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\-mmm\-yy;@"/>
    <numFmt numFmtId="165" formatCode="h:mm;@"/>
    <numFmt numFmtId="166" formatCode="#,##0\ &quot;€&quot;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i/>
      <sz val="20"/>
      <name val="Arial"/>
      <family val="2"/>
    </font>
    <font>
      <sz val="20"/>
      <name val="Arial"/>
      <family val="2"/>
    </font>
    <font>
      <b/>
      <i/>
      <sz val="10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10"/>
      <color indexed="9"/>
      <name val="Arial"/>
      <family val="2"/>
    </font>
    <font>
      <sz val="8.5"/>
      <color indexed="9"/>
      <name val="Arial"/>
      <family val="2"/>
    </font>
    <font>
      <sz val="7"/>
      <color indexed="9"/>
      <name val="Arial"/>
      <family val="2"/>
    </font>
    <font>
      <b/>
      <sz val="8.5"/>
      <color indexed="42"/>
      <name val="Arial"/>
      <family val="2"/>
    </font>
    <font>
      <i/>
      <sz val="8.5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60"/>
      <name val="Calibri"/>
      <family val="2"/>
    </font>
    <font>
      <sz val="10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9C6500"/>
      <name val="Calibri"/>
      <family val="2"/>
    </font>
    <font>
      <sz val="10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/>
      <right style="medium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49" fillId="30" borderId="0" applyNumberFormat="0" applyBorder="0" applyAlignment="0" applyProtection="0"/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1" fillId="20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5" fillId="0" borderId="8" applyNumberFormat="0" applyFill="0" applyAlignment="0" applyProtection="0"/>
    <xf numFmtId="0" fontId="57" fillId="0" borderId="9" applyNumberFormat="0" applyFill="0" applyAlignment="0" applyProtection="0"/>
    <xf numFmtId="0" fontId="58" fillId="0" borderId="9" applyNumberFormat="0" applyFill="0" applyAlignment="0" applyProtection="0"/>
  </cellStyleXfs>
  <cellXfs count="226">
    <xf numFmtId="0" fontId="0" fillId="0" borderId="0" xfId="0" applyAlignment="1">
      <alignment/>
    </xf>
    <xf numFmtId="0" fontId="3" fillId="0" borderId="0" xfId="60" applyFont="1" applyBorder="1" applyAlignment="1" applyProtection="1">
      <alignment horizontal="center" vertical="top"/>
      <protection locked="0"/>
    </xf>
    <xf numFmtId="0" fontId="3" fillId="0" borderId="0" xfId="6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5" fillId="32" borderId="0" xfId="60" applyFont="1" applyFill="1" applyBorder="1" applyAlignment="1" applyProtection="1">
      <alignment horizontal="center" vertical="center"/>
      <protection hidden="1"/>
    </xf>
    <xf numFmtId="49" fontId="5" fillId="32" borderId="0" xfId="60" applyNumberFormat="1" applyFont="1" applyFill="1" applyBorder="1" applyAlignment="1" applyProtection="1">
      <alignment horizontal="center" vertical="center"/>
      <protection hidden="1"/>
    </xf>
    <xf numFmtId="0" fontId="5" fillId="0" borderId="0" xfId="60" applyFont="1" applyFill="1" applyBorder="1" applyAlignment="1" applyProtection="1">
      <alignment horizontal="center" vertical="center"/>
      <protection hidden="1"/>
    </xf>
    <xf numFmtId="49" fontId="6" fillId="0" borderId="0" xfId="60" applyNumberFormat="1" applyFont="1" applyFill="1" applyBorder="1" applyAlignment="1" applyProtection="1">
      <alignment horizontal="right" vertical="center"/>
      <protection hidden="1"/>
    </xf>
    <xf numFmtId="0" fontId="7" fillId="0" borderId="0" xfId="60" applyFont="1" applyBorder="1" applyAlignment="1" applyProtection="1">
      <alignment horizontal="center" vertical="center"/>
      <protection locked="0"/>
    </xf>
    <xf numFmtId="0" fontId="7" fillId="0" borderId="0" xfId="60" applyFont="1" applyBorder="1" applyAlignment="1" applyProtection="1">
      <alignment vertical="center"/>
      <protection locked="0"/>
    </xf>
    <xf numFmtId="164" fontId="8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NumberFormat="1" applyFont="1" applyBorder="1" applyAlignment="1" applyProtection="1">
      <alignment horizontal="center" vertical="center"/>
      <protection hidden="1"/>
    </xf>
    <xf numFmtId="0" fontId="8" fillId="0" borderId="0" xfId="53" applyNumberFormat="1" applyFont="1" applyBorder="1" applyAlignment="1" applyProtection="1">
      <alignment horizontal="center" vertical="center"/>
      <protection hidden="1"/>
    </xf>
    <xf numFmtId="164" fontId="8" fillId="0" borderId="0" xfId="0" applyNumberFormat="1" applyFont="1" applyFill="1" applyBorder="1" applyAlignment="1" applyProtection="1">
      <alignment horizontal="center" vertical="center"/>
      <protection hidden="1"/>
    </xf>
    <xf numFmtId="49" fontId="9" fillId="0" borderId="0" xfId="60" applyNumberFormat="1" applyFont="1" applyFill="1" applyBorder="1" applyAlignment="1" applyProtection="1">
      <alignment horizontal="right" vertical="center"/>
      <protection hidden="1"/>
    </xf>
    <xf numFmtId="0" fontId="8" fillId="0" borderId="0" xfId="60" applyFont="1" applyBorder="1" applyAlignment="1" applyProtection="1">
      <alignment horizontal="center" vertical="center"/>
      <protection locked="0"/>
    </xf>
    <xf numFmtId="0" fontId="8" fillId="0" borderId="0" xfId="60" applyFont="1" applyBorder="1" applyAlignment="1" applyProtection="1">
      <alignment vertical="center"/>
      <protection locked="0"/>
    </xf>
    <xf numFmtId="0" fontId="8" fillId="0" borderId="0" xfId="60" applyFont="1" applyBorder="1" applyAlignment="1" applyProtection="1">
      <alignment vertical="center"/>
      <protection/>
    </xf>
    <xf numFmtId="0" fontId="5" fillId="32" borderId="0" xfId="60" applyFont="1" applyFill="1" applyAlignment="1" applyProtection="1">
      <alignment horizontal="center" vertical="center"/>
      <protection hidden="1"/>
    </xf>
    <xf numFmtId="49" fontId="5" fillId="32" borderId="0" xfId="60" applyNumberFormat="1" applyFont="1" applyFill="1" applyBorder="1" applyAlignment="1" applyProtection="1">
      <alignment horizontal="right" vertical="center"/>
      <protection hidden="1"/>
    </xf>
    <xf numFmtId="49" fontId="5" fillId="0" borderId="0" xfId="60" applyNumberFormat="1" applyFont="1" applyFill="1" applyBorder="1" applyAlignment="1" applyProtection="1">
      <alignment horizontal="right" vertical="center"/>
      <protection hidden="1"/>
    </xf>
    <xf numFmtId="0" fontId="7" fillId="0" borderId="0" xfId="60" applyFont="1" applyBorder="1" applyAlignment="1" applyProtection="1">
      <alignment vertical="center"/>
      <protection/>
    </xf>
    <xf numFmtId="49" fontId="8" fillId="0" borderId="10" xfId="60" applyNumberFormat="1" applyFont="1" applyBorder="1" applyAlignment="1" applyProtection="1">
      <alignment horizontal="center" vertical="center"/>
      <protection hidden="1"/>
    </xf>
    <xf numFmtId="0" fontId="8" fillId="0" borderId="10" xfId="53" applyNumberFormat="1" applyFont="1" applyBorder="1" applyAlignment="1" applyProtection="1">
      <alignment horizontal="center" vertical="center"/>
      <protection hidden="1"/>
    </xf>
    <xf numFmtId="49" fontId="8" fillId="0" borderId="10" xfId="60" applyNumberFormat="1" applyFont="1" applyBorder="1" applyAlignment="1" applyProtection="1">
      <alignment horizontal="right" vertical="center"/>
      <protection hidden="1"/>
    </xf>
    <xf numFmtId="49" fontId="8" fillId="0" borderId="0" xfId="60" applyNumberFormat="1" applyFont="1" applyFill="1" applyBorder="1" applyAlignment="1" applyProtection="1">
      <alignment horizontal="right" vertical="center"/>
      <protection hidden="1"/>
    </xf>
    <xf numFmtId="0" fontId="10" fillId="32" borderId="0" xfId="61" applyFont="1" applyFill="1" applyAlignment="1" applyProtection="1">
      <alignment horizontal="right" vertical="center"/>
      <protection hidden="1"/>
    </xf>
    <xf numFmtId="0" fontId="10" fillId="32" borderId="0" xfId="61" applyFont="1" applyFill="1" applyAlignment="1" applyProtection="1">
      <alignment horizontal="center" vertical="center"/>
      <protection hidden="1"/>
    </xf>
    <xf numFmtId="0" fontId="10" fillId="32" borderId="0" xfId="61" applyNumberFormat="1" applyFont="1" applyFill="1" applyAlignment="1" applyProtection="1">
      <alignment horizontal="center" vertical="center"/>
      <protection hidden="1"/>
    </xf>
    <xf numFmtId="0" fontId="10" fillId="0" borderId="0" xfId="61" applyNumberFormat="1" applyFont="1" applyFill="1" applyAlignment="1" applyProtection="1">
      <alignment horizontal="center" vertical="center"/>
      <protection hidden="1"/>
    </xf>
    <xf numFmtId="0" fontId="10" fillId="0" borderId="0" xfId="61" applyNumberFormat="1" applyFont="1" applyFill="1" applyBorder="1" applyAlignment="1" applyProtection="1">
      <alignment horizontal="center" vertical="center"/>
      <protection hidden="1"/>
    </xf>
    <xf numFmtId="0" fontId="7" fillId="0" borderId="0" xfId="61" applyFont="1" applyAlignment="1" applyProtection="1">
      <alignment horizontal="center" vertical="center"/>
      <protection locked="0"/>
    </xf>
    <xf numFmtId="0" fontId="7" fillId="0" borderId="0" xfId="61" applyFont="1" applyAlignment="1" applyProtection="1">
      <alignment vertical="center"/>
      <protection locked="0"/>
    </xf>
    <xf numFmtId="0" fontId="7" fillId="0" borderId="0" xfId="61" applyFont="1" applyAlignment="1" applyProtection="1">
      <alignment vertical="center"/>
      <protection/>
    </xf>
    <xf numFmtId="0" fontId="7" fillId="32" borderId="0" xfId="61" applyFont="1" applyFill="1" applyAlignment="1" applyProtection="1">
      <alignment horizontal="right" vertical="center"/>
      <protection locked="0"/>
    </xf>
    <xf numFmtId="0" fontId="7" fillId="0" borderId="0" xfId="61" applyFont="1" applyFill="1" applyAlignment="1" applyProtection="1">
      <alignment horizontal="right" vertical="center"/>
      <protection locked="0"/>
    </xf>
    <xf numFmtId="0" fontId="7" fillId="0" borderId="0" xfId="61" applyNumberFormat="1" applyFont="1" applyFill="1" applyAlignment="1" applyProtection="1">
      <alignment horizontal="center" vertical="center"/>
      <protection locked="0"/>
    </xf>
    <xf numFmtId="0" fontId="7" fillId="0" borderId="0" xfId="61" applyFont="1" applyFill="1" applyAlignment="1" applyProtection="1">
      <alignment horizontal="center" vertical="center"/>
      <protection locked="0"/>
    </xf>
    <xf numFmtId="0" fontId="7" fillId="0" borderId="0" xfId="61" applyFont="1" applyFill="1" applyAlignment="1" applyProtection="1">
      <alignment horizontal="left" vertical="center"/>
      <protection locked="0"/>
    </xf>
    <xf numFmtId="0" fontId="11" fillId="32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11" xfId="0" applyNumberFormat="1" applyFont="1" applyFill="1" applyBorder="1" applyAlignment="1" applyProtection="1">
      <alignment horizontal="right" vertical="center" shrinkToFit="1"/>
      <protection hidden="1"/>
    </xf>
    <xf numFmtId="0" fontId="12" fillId="0" borderId="11" xfId="0" applyNumberFormat="1" applyFont="1" applyFill="1" applyBorder="1" applyAlignment="1" applyProtection="1">
      <alignment horizontal="center" vertical="center"/>
      <protection hidden="1"/>
    </xf>
    <xf numFmtId="0" fontId="13" fillId="4" borderId="11" xfId="60" applyNumberFormat="1" applyFont="1" applyFill="1" applyBorder="1" applyAlignment="1" applyProtection="1">
      <alignment horizontal="center" vertical="center"/>
      <protection locked="0"/>
    </xf>
    <xf numFmtId="0" fontId="12" fillId="0" borderId="11" xfId="0" applyNumberFormat="1" applyFont="1" applyFill="1" applyBorder="1" applyAlignment="1" applyProtection="1">
      <alignment vertical="center"/>
      <protection hidden="1"/>
    </xf>
    <xf numFmtId="0" fontId="12" fillId="0" borderId="0" xfId="0" applyNumberFormat="1" applyFont="1" applyFill="1" applyAlignment="1" applyProtection="1">
      <alignment vertical="center"/>
      <protection locked="0"/>
    </xf>
    <xf numFmtId="0" fontId="14" fillId="0" borderId="0" xfId="60" applyFont="1" applyProtection="1">
      <alignment/>
      <protection hidden="1"/>
    </xf>
    <xf numFmtId="0" fontId="0" fillId="0" borderId="0" xfId="0" applyNumberFormat="1" applyFont="1" applyAlignment="1" applyProtection="1">
      <alignment horizontal="center" vertical="center"/>
      <protection locked="0"/>
    </xf>
    <xf numFmtId="0" fontId="12" fillId="0" borderId="0" xfId="61" applyNumberFormat="1" applyFont="1" applyAlignment="1" applyProtection="1">
      <alignment vertical="center"/>
      <protection hidden="1"/>
    </xf>
    <xf numFmtId="0" fontId="12" fillId="0" borderId="0" xfId="61" applyNumberFormat="1" applyFont="1" applyAlignment="1" applyProtection="1">
      <alignment vertical="center"/>
      <protection/>
    </xf>
    <xf numFmtId="0" fontId="0" fillId="0" borderId="0" xfId="0" applyNumberFormat="1" applyFont="1" applyAlignment="1" applyProtection="1">
      <alignment vertical="center"/>
      <protection locked="0"/>
    </xf>
    <xf numFmtId="0" fontId="12" fillId="32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horizontal="right" vertical="center"/>
      <protection hidden="1"/>
    </xf>
    <xf numFmtId="0" fontId="12" fillId="0" borderId="0" xfId="0" applyNumberFormat="1" applyFont="1" applyFill="1" applyAlignment="1" applyProtection="1">
      <alignment horizontal="center" vertical="center"/>
      <protection hidden="1"/>
    </xf>
    <xf numFmtId="0" fontId="12" fillId="0" borderId="0" xfId="0" applyNumberFormat="1" applyFont="1" applyFill="1" applyAlignment="1" applyProtection="1">
      <alignment horizontal="center" vertical="center"/>
      <protection locked="0"/>
    </xf>
    <xf numFmtId="0" fontId="12" fillId="0" borderId="12" xfId="0" applyNumberFormat="1" applyFont="1" applyFill="1" applyBorder="1" applyAlignment="1" applyProtection="1">
      <alignment vertical="center"/>
      <protection hidden="1"/>
    </xf>
    <xf numFmtId="0" fontId="15" fillId="0" borderId="0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0" xfId="0" applyNumberFormat="1" applyFont="1" applyFill="1" applyAlignment="1" applyProtection="1">
      <alignment horizontal="center" vertical="center" shrinkToFit="1"/>
      <protection locked="0"/>
    </xf>
    <xf numFmtId="0" fontId="12" fillId="0" borderId="0" xfId="61" applyNumberFormat="1" applyFont="1" applyAlignment="1" applyProtection="1">
      <alignment vertical="center"/>
      <protection locked="0"/>
    </xf>
    <xf numFmtId="0" fontId="12" fillId="0" borderId="13" xfId="0" applyNumberFormat="1" applyFont="1" applyFill="1" applyBorder="1" applyAlignment="1" applyProtection="1">
      <alignment vertical="center"/>
      <protection hidden="1"/>
    </xf>
    <xf numFmtId="0" fontId="12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0" xfId="0" applyNumberFormat="1" applyFont="1" applyFill="1" applyAlignment="1" applyProtection="1">
      <alignment horizontal="center" vertical="center"/>
      <protection locked="0"/>
    </xf>
    <xf numFmtId="0" fontId="12" fillId="0" borderId="0" xfId="0" applyNumberFormat="1" applyFont="1" applyFill="1" applyAlignment="1" applyProtection="1">
      <alignment vertical="center"/>
      <protection hidden="1"/>
    </xf>
    <xf numFmtId="0" fontId="12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11" xfId="0" applyNumberFormat="1" applyFont="1" applyBorder="1" applyAlignment="1" applyProtection="1">
      <alignment horizontal="center" vertical="center" shrinkToFit="1"/>
      <protection locked="0"/>
    </xf>
    <xf numFmtId="0" fontId="15" fillId="0" borderId="0" xfId="61" applyNumberFormat="1" applyFont="1" applyBorder="1" applyAlignment="1" applyProtection="1">
      <alignment horizontal="center" vertical="center" shrinkToFit="1"/>
      <protection hidden="1"/>
    </xf>
    <xf numFmtId="0" fontId="15" fillId="0" borderId="14" xfId="0" applyNumberFormat="1" applyFont="1" applyFill="1" applyBorder="1" applyAlignment="1" applyProtection="1">
      <alignment horizontal="center" vertical="center" shrinkToFit="1"/>
      <protection hidden="1"/>
    </xf>
    <xf numFmtId="0" fontId="15" fillId="0" borderId="15" xfId="0" applyNumberFormat="1" applyFont="1" applyFill="1" applyBorder="1" applyAlignment="1" applyProtection="1">
      <alignment horizontal="center" vertical="center" shrinkToFit="1"/>
      <protection hidden="1"/>
    </xf>
    <xf numFmtId="0" fontId="15" fillId="0" borderId="0" xfId="61" applyNumberFormat="1" applyFont="1" applyFill="1" applyBorder="1" applyAlignment="1" applyProtection="1">
      <alignment horizontal="center" vertical="center" shrinkToFit="1"/>
      <protection hidden="1"/>
    </xf>
    <xf numFmtId="0" fontId="12" fillId="0" borderId="13" xfId="0" applyNumberFormat="1" applyFont="1" applyBorder="1" applyAlignment="1" applyProtection="1">
      <alignment horizontal="center" vertical="center" shrinkToFit="1"/>
      <protection locked="0"/>
    </xf>
    <xf numFmtId="0" fontId="15" fillId="0" borderId="15" xfId="0" applyNumberFormat="1" applyFont="1" applyBorder="1" applyAlignment="1" applyProtection="1">
      <alignment horizontal="center" vertical="center" shrinkToFit="1"/>
      <protection/>
    </xf>
    <xf numFmtId="0" fontId="15" fillId="0" borderId="0" xfId="0" applyNumberFormat="1" applyFont="1" applyFill="1" applyAlignment="1" applyProtection="1">
      <alignment horizontal="center" vertical="center" shrinkToFit="1"/>
      <protection locked="0"/>
    </xf>
    <xf numFmtId="0" fontId="15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15" fillId="0" borderId="0" xfId="0" applyNumberFormat="1" applyFont="1" applyBorder="1" applyAlignment="1" applyProtection="1">
      <alignment horizontal="center" vertical="center" shrinkToFit="1"/>
      <protection/>
    </xf>
    <xf numFmtId="0" fontId="10" fillId="0" borderId="14" xfId="0" applyNumberFormat="1" applyFont="1" applyFill="1" applyBorder="1" applyAlignment="1" applyProtection="1">
      <alignment horizontal="center" vertical="center" shrinkToFit="1"/>
      <protection hidden="1"/>
    </xf>
    <xf numFmtId="0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0" xfId="61" applyNumberFormat="1" applyFont="1" applyAlignment="1" applyProtection="1">
      <alignment horizontal="center" vertical="center"/>
      <protection hidden="1"/>
    </xf>
    <xf numFmtId="0" fontId="12" fillId="0" borderId="0" xfId="0" applyNumberFormat="1" applyFont="1" applyAlignment="1" applyProtection="1">
      <alignment vertical="center"/>
      <protection locked="0"/>
    </xf>
    <xf numFmtId="0" fontId="0" fillId="0" borderId="0" xfId="61" applyNumberFormat="1" applyFont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61" applyNumberFormat="1" applyFont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49" fontId="6" fillId="32" borderId="16" xfId="60" applyNumberFormat="1" applyFont="1" applyFill="1" applyBorder="1" applyAlignment="1" applyProtection="1">
      <alignment horizontal="center" vertical="center"/>
      <protection locked="0"/>
    </xf>
    <xf numFmtId="49" fontId="6" fillId="32" borderId="17" xfId="60" applyNumberFormat="1" applyFont="1" applyFill="1" applyBorder="1" applyAlignment="1" applyProtection="1">
      <alignment horizontal="center" vertical="center"/>
      <protection locked="0"/>
    </xf>
    <xf numFmtId="49" fontId="6" fillId="32" borderId="18" xfId="60" applyNumberFormat="1" applyFont="1" applyFill="1" applyBorder="1" applyAlignment="1" applyProtection="1">
      <alignment horizontal="center" vertical="center"/>
      <protection locked="0"/>
    </xf>
    <xf numFmtId="0" fontId="0" fillId="0" borderId="0" xfId="60" applyAlignment="1" applyProtection="1">
      <alignment horizontal="center"/>
      <protection locked="0"/>
    </xf>
    <xf numFmtId="0" fontId="0" fillId="0" borderId="0" xfId="60" applyProtection="1">
      <alignment/>
      <protection locked="0"/>
    </xf>
    <xf numFmtId="0" fontId="10" fillId="33" borderId="19" xfId="60" applyNumberFormat="1" applyFont="1" applyFill="1" applyBorder="1" applyAlignment="1" applyProtection="1">
      <alignment horizontal="center" vertical="center"/>
      <protection hidden="1"/>
    </xf>
    <xf numFmtId="0" fontId="10" fillId="33" borderId="20" xfId="61" applyNumberFormat="1" applyFont="1" applyFill="1" applyBorder="1" applyAlignment="1" applyProtection="1">
      <alignment vertical="center"/>
      <protection hidden="1"/>
    </xf>
    <xf numFmtId="49" fontId="10" fillId="33" borderId="0" xfId="60" applyNumberFormat="1" applyFont="1" applyFill="1" applyBorder="1" applyAlignment="1" applyProtection="1">
      <alignment horizontal="center" vertical="center"/>
      <protection locked="0"/>
    </xf>
    <xf numFmtId="0" fontId="10" fillId="33" borderId="21" xfId="60" applyNumberFormat="1" applyFont="1" applyFill="1" applyBorder="1" applyAlignment="1" applyProtection="1">
      <alignment horizontal="center" vertical="center"/>
      <protection hidden="1"/>
    </xf>
    <xf numFmtId="0" fontId="10" fillId="33" borderId="22" xfId="60" applyNumberFormat="1" applyFont="1" applyFill="1" applyBorder="1" applyAlignment="1" applyProtection="1">
      <alignment vertical="center"/>
      <protection hidden="1"/>
    </xf>
    <xf numFmtId="0" fontId="10" fillId="0" borderId="21" xfId="60" applyNumberFormat="1" applyFont="1" applyBorder="1" applyAlignment="1" applyProtection="1">
      <alignment horizontal="center" vertical="center"/>
      <protection hidden="1"/>
    </xf>
    <xf numFmtId="0" fontId="10" fillId="0" borderId="22" xfId="60" applyFont="1" applyBorder="1" applyAlignment="1" applyProtection="1">
      <alignment vertical="center"/>
      <protection hidden="1"/>
    </xf>
    <xf numFmtId="0" fontId="10" fillId="0" borderId="23" xfId="60" applyNumberFormat="1" applyFont="1" applyBorder="1" applyAlignment="1" applyProtection="1">
      <alignment horizontal="center" vertical="center"/>
      <protection hidden="1"/>
    </xf>
    <xf numFmtId="0" fontId="10" fillId="0" borderId="24" xfId="60" applyFont="1" applyBorder="1" applyAlignment="1" applyProtection="1">
      <alignment vertical="center"/>
      <protection hidden="1"/>
    </xf>
    <xf numFmtId="49" fontId="10" fillId="33" borderId="10" xfId="60" applyNumberFormat="1" applyFont="1" applyFill="1" applyBorder="1" applyAlignment="1" applyProtection="1">
      <alignment horizontal="center" vertical="center"/>
      <protection locked="0"/>
    </xf>
    <xf numFmtId="0" fontId="7" fillId="0" borderId="0" xfId="60" applyFont="1" applyAlignment="1" applyProtection="1">
      <alignment horizontal="center" vertical="center"/>
      <protection locked="0"/>
    </xf>
    <xf numFmtId="0" fontId="16" fillId="0" borderId="0" xfId="60" applyFont="1" applyProtection="1">
      <alignment/>
      <protection locked="0"/>
    </xf>
    <xf numFmtId="0" fontId="14" fillId="0" borderId="0" xfId="60" applyFont="1" applyProtection="1">
      <alignment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/>
      <protection locked="0"/>
    </xf>
    <xf numFmtId="49" fontId="6" fillId="32" borderId="0" xfId="60" applyNumberFormat="1" applyFont="1" applyFill="1" applyBorder="1" applyAlignment="1" applyProtection="1">
      <alignment horizontal="right" vertical="center"/>
      <protection hidden="1"/>
    </xf>
    <xf numFmtId="49" fontId="9" fillId="0" borderId="0" xfId="60" applyNumberFormat="1" applyFont="1" applyBorder="1" applyAlignment="1" applyProtection="1">
      <alignment horizontal="right" vertical="center"/>
      <protection hidden="1"/>
    </xf>
    <xf numFmtId="0" fontId="11" fillId="32" borderId="0" xfId="61" applyNumberFormat="1" applyFont="1" applyFill="1" applyBorder="1" applyAlignment="1" applyProtection="1">
      <alignment horizontal="center" vertical="center"/>
      <protection locked="0"/>
    </xf>
    <xf numFmtId="0" fontId="12" fillId="0" borderId="0" xfId="61" applyNumberFormat="1" applyFont="1" applyFill="1" applyAlignment="1" applyProtection="1">
      <alignment vertical="center"/>
      <protection locked="0"/>
    </xf>
    <xf numFmtId="0" fontId="12" fillId="32" borderId="0" xfId="61" applyNumberFormat="1" applyFont="1" applyFill="1" applyBorder="1" applyAlignment="1" applyProtection="1">
      <alignment horizontal="center" vertical="center"/>
      <protection locked="0"/>
    </xf>
    <xf numFmtId="0" fontId="12" fillId="0" borderId="0" xfId="61" applyNumberFormat="1" applyFont="1" applyFill="1" applyBorder="1" applyAlignment="1" applyProtection="1">
      <alignment horizontal="right" vertical="center"/>
      <protection hidden="1"/>
    </xf>
    <xf numFmtId="0" fontId="12" fillId="0" borderId="0" xfId="61" applyNumberFormat="1" applyFont="1" applyFill="1" applyAlignment="1" applyProtection="1">
      <alignment horizontal="center" vertical="center"/>
      <protection hidden="1"/>
    </xf>
    <xf numFmtId="0" fontId="12" fillId="0" borderId="0" xfId="61" applyNumberFormat="1" applyFont="1" applyFill="1" applyAlignment="1" applyProtection="1">
      <alignment horizontal="center" vertical="center"/>
      <protection locked="0"/>
    </xf>
    <xf numFmtId="0" fontId="12" fillId="0" borderId="12" xfId="61" applyNumberFormat="1" applyFont="1" applyFill="1" applyBorder="1" applyAlignment="1" applyProtection="1">
      <alignment vertical="center"/>
      <protection hidden="1"/>
    </xf>
    <xf numFmtId="0" fontId="15" fillId="0" borderId="0" xfId="61" applyNumberFormat="1" applyFont="1" applyFill="1" applyBorder="1" applyAlignment="1" applyProtection="1">
      <alignment horizontal="center" vertical="center"/>
      <protection hidden="1"/>
    </xf>
    <xf numFmtId="0" fontId="12" fillId="0" borderId="0" xfId="61" applyNumberFormat="1" applyFont="1" applyFill="1" applyBorder="1" applyAlignment="1" applyProtection="1">
      <alignment horizontal="center" vertical="center"/>
      <protection locked="0"/>
    </xf>
    <xf numFmtId="0" fontId="12" fillId="0" borderId="11" xfId="61" applyNumberFormat="1" applyFont="1" applyFill="1" applyBorder="1" applyAlignment="1" applyProtection="1">
      <alignment horizontal="right" vertical="center" shrinkToFit="1"/>
      <protection hidden="1"/>
    </xf>
    <xf numFmtId="0" fontId="12" fillId="0" borderId="11" xfId="61" applyNumberFormat="1" applyFont="1" applyFill="1" applyBorder="1" applyAlignment="1" applyProtection="1">
      <alignment horizontal="center" vertical="center"/>
      <protection hidden="1"/>
    </xf>
    <xf numFmtId="0" fontId="13" fillId="4" borderId="11" xfId="61" applyNumberFormat="1" applyFont="1" applyFill="1" applyBorder="1" applyAlignment="1" applyProtection="1">
      <alignment horizontal="center" vertical="center"/>
      <protection locked="0"/>
    </xf>
    <xf numFmtId="0" fontId="12" fillId="0" borderId="13" xfId="61" applyNumberFormat="1" applyFont="1" applyFill="1" applyBorder="1" applyAlignment="1" applyProtection="1">
      <alignment vertical="center"/>
      <protection hidden="1"/>
    </xf>
    <xf numFmtId="0" fontId="12" fillId="0" borderId="12" xfId="61" applyNumberFormat="1" applyFont="1" applyFill="1" applyBorder="1" applyAlignment="1" applyProtection="1">
      <alignment horizontal="center" vertical="center"/>
      <protection locked="0"/>
    </xf>
    <xf numFmtId="0" fontId="13" fillId="0" borderId="0" xfId="61" applyNumberFormat="1" applyFont="1" applyFill="1" applyAlignment="1" applyProtection="1">
      <alignment horizontal="center" vertical="center"/>
      <protection locked="0"/>
    </xf>
    <xf numFmtId="0" fontId="12" fillId="0" borderId="0" xfId="61" applyNumberFormat="1" applyFont="1" applyFill="1" applyAlignment="1" applyProtection="1">
      <alignment vertical="center"/>
      <protection hidden="1"/>
    </xf>
    <xf numFmtId="0" fontId="12" fillId="0" borderId="14" xfId="61" applyNumberFormat="1" applyFont="1" applyFill="1" applyBorder="1" applyAlignment="1" applyProtection="1">
      <alignment horizontal="center" vertical="center"/>
      <protection locked="0"/>
    </xf>
    <xf numFmtId="0" fontId="12" fillId="0" borderId="11" xfId="61" applyNumberFormat="1" applyFont="1" applyBorder="1" applyAlignment="1" applyProtection="1">
      <alignment horizontal="center" vertical="center" shrinkToFit="1"/>
      <protection locked="0"/>
    </xf>
    <xf numFmtId="0" fontId="15" fillId="0" borderId="0" xfId="61" applyNumberFormat="1" applyFont="1" applyBorder="1" applyAlignment="1" applyProtection="1">
      <alignment horizontal="center" vertical="center"/>
      <protection hidden="1"/>
    </xf>
    <xf numFmtId="0" fontId="12" fillId="0" borderId="11" xfId="61" applyNumberFormat="1" applyFont="1" applyFill="1" applyBorder="1" applyAlignment="1" applyProtection="1">
      <alignment vertical="center"/>
      <protection hidden="1"/>
    </xf>
    <xf numFmtId="0" fontId="15" fillId="0" borderId="14" xfId="61" applyNumberFormat="1" applyFont="1" applyFill="1" applyBorder="1" applyAlignment="1" applyProtection="1">
      <alignment horizontal="center" vertical="center"/>
      <protection hidden="1"/>
    </xf>
    <xf numFmtId="0" fontId="12" fillId="0" borderId="13" xfId="61" applyNumberFormat="1" applyFont="1" applyBorder="1" applyAlignment="1" applyProtection="1">
      <alignment horizontal="center" vertical="center" shrinkToFit="1"/>
      <protection locked="0"/>
    </xf>
    <xf numFmtId="0" fontId="12" fillId="0" borderId="25" xfId="61" applyNumberFormat="1" applyFont="1" applyFill="1" applyBorder="1" applyAlignment="1" applyProtection="1">
      <alignment horizontal="center" vertical="center"/>
      <protection locked="0"/>
    </xf>
    <xf numFmtId="0" fontId="17" fillId="4" borderId="11" xfId="61" applyNumberFormat="1" applyFont="1" applyFill="1" applyBorder="1" applyAlignment="1" applyProtection="1">
      <alignment horizontal="center" vertical="center"/>
      <protection locked="0"/>
    </xf>
    <xf numFmtId="0" fontId="18" fillId="0" borderId="0" xfId="61" applyNumberFormat="1" applyFont="1" applyFill="1" applyBorder="1" applyAlignment="1" applyProtection="1">
      <alignment horizontal="center" vertical="center"/>
      <protection locked="0"/>
    </xf>
    <xf numFmtId="0" fontId="11" fillId="0" borderId="0" xfId="61" applyNumberFormat="1" applyFont="1" applyBorder="1" applyAlignment="1" applyProtection="1">
      <alignment horizontal="center" vertical="center"/>
      <protection locked="0"/>
    </xf>
    <xf numFmtId="0" fontId="10" fillId="33" borderId="19" xfId="60" applyNumberFormat="1" applyFont="1" applyFill="1" applyBorder="1" applyAlignment="1" applyProtection="1">
      <alignment horizontal="center" vertical="center"/>
      <protection locked="0"/>
    </xf>
    <xf numFmtId="0" fontId="10" fillId="33" borderId="21" xfId="60" applyNumberFormat="1" applyFont="1" applyFill="1" applyBorder="1" applyAlignment="1" applyProtection="1">
      <alignment horizontal="center" vertical="center"/>
      <protection locked="0"/>
    </xf>
    <xf numFmtId="0" fontId="0" fillId="0" borderId="0" xfId="61" applyProtection="1">
      <alignment/>
      <protection locked="0"/>
    </xf>
    <xf numFmtId="0" fontId="0" fillId="0" borderId="0" xfId="61" applyNumberFormat="1" applyProtection="1">
      <alignment/>
      <protection locked="0"/>
    </xf>
    <xf numFmtId="0" fontId="12" fillId="0" borderId="26" xfId="61" applyNumberFormat="1" applyFont="1" applyFill="1" applyBorder="1" applyAlignment="1" applyProtection="1">
      <alignment horizontal="center" vertical="center"/>
      <protection locked="0"/>
    </xf>
    <xf numFmtId="0" fontId="12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13" xfId="61" applyNumberFormat="1" applyFont="1" applyFill="1" applyBorder="1" applyAlignment="1" applyProtection="1">
      <alignment vertical="center"/>
      <protection hidden="1" locked="0"/>
    </xf>
    <xf numFmtId="0" fontId="12" fillId="0" borderId="11" xfId="6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11" xfId="61" applyNumberFormat="1" applyFont="1" applyFill="1" applyBorder="1" applyAlignment="1" applyProtection="1">
      <alignment horizontal="center" vertical="center"/>
      <protection hidden="1" locked="0"/>
    </xf>
    <xf numFmtId="0" fontId="11" fillId="4" borderId="11" xfId="61" applyNumberFormat="1" applyFont="1" applyFill="1" applyBorder="1" applyAlignment="1" applyProtection="1">
      <alignment horizontal="center" vertical="center"/>
      <protection locked="0"/>
    </xf>
    <xf numFmtId="0" fontId="11" fillId="0" borderId="0" xfId="61" applyNumberFormat="1" applyFont="1" applyFill="1" applyBorder="1" applyAlignment="1" applyProtection="1">
      <alignment vertical="center"/>
      <protection hidden="1" locked="0"/>
    </xf>
    <xf numFmtId="0" fontId="11" fillId="0" borderId="13" xfId="61" applyNumberFormat="1" applyFont="1" applyFill="1" applyBorder="1" applyAlignment="1" applyProtection="1">
      <alignment vertical="center"/>
      <protection hidden="1"/>
    </xf>
    <xf numFmtId="0" fontId="11" fillId="0" borderId="11" xfId="61" applyNumberFormat="1" applyFont="1" applyFill="1" applyBorder="1" applyAlignment="1" applyProtection="1">
      <alignment horizontal="right" vertical="center" shrinkToFit="1"/>
      <protection hidden="1"/>
    </xf>
    <xf numFmtId="0" fontId="11" fillId="0" borderId="11" xfId="61" applyNumberFormat="1" applyFont="1" applyFill="1" applyBorder="1" applyAlignment="1" applyProtection="1">
      <alignment horizontal="center" vertical="center"/>
      <protection hidden="1"/>
    </xf>
    <xf numFmtId="0" fontId="11" fillId="0" borderId="11" xfId="61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11" xfId="61" applyNumberFormat="1" applyFont="1" applyFill="1" applyBorder="1" applyAlignment="1" applyProtection="1">
      <alignment horizontal="center" vertical="center"/>
      <protection hidden="1" locked="0"/>
    </xf>
    <xf numFmtId="0" fontId="12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0" xfId="61" applyNumberFormat="1" applyFont="1" applyFill="1" applyBorder="1" applyAlignment="1" applyProtection="1">
      <alignment horizontal="right" vertical="center" shrinkToFit="1"/>
      <protection hidden="1"/>
    </xf>
    <xf numFmtId="0" fontId="12" fillId="0" borderId="0" xfId="61" applyNumberFormat="1" applyFont="1" applyFill="1" applyBorder="1" applyAlignment="1" applyProtection="1">
      <alignment horizontal="center" vertical="center"/>
      <protection hidden="1"/>
    </xf>
    <xf numFmtId="0" fontId="13" fillId="4" borderId="0" xfId="61" applyNumberFormat="1" applyFont="1" applyFill="1" applyBorder="1" applyAlignment="1" applyProtection="1">
      <alignment horizontal="center" vertical="center"/>
      <protection locked="0"/>
    </xf>
    <xf numFmtId="0" fontId="12" fillId="0" borderId="0" xfId="61" applyNumberFormat="1" applyFont="1" applyFill="1" applyBorder="1" applyAlignment="1" applyProtection="1">
      <alignment vertical="center"/>
      <protection hidden="1"/>
    </xf>
    <xf numFmtId="0" fontId="15" fillId="0" borderId="14" xfId="61" applyNumberFormat="1" applyFont="1" applyFill="1" applyBorder="1" applyAlignment="1" applyProtection="1">
      <alignment horizontal="center" vertical="center"/>
      <protection hidden="1"/>
    </xf>
    <xf numFmtId="0" fontId="11" fillId="0" borderId="11" xfId="61" applyNumberFormat="1" applyFont="1" applyFill="1" applyBorder="1" applyAlignment="1" applyProtection="1">
      <alignment vertical="center"/>
      <protection hidden="1"/>
    </xf>
    <xf numFmtId="0" fontId="12" fillId="0" borderId="28" xfId="61" applyNumberFormat="1" applyFont="1" applyFill="1" applyBorder="1" applyAlignment="1" applyProtection="1">
      <alignment horizontal="center" vertical="center"/>
      <protection locked="0"/>
    </xf>
    <xf numFmtId="0" fontId="12" fillId="0" borderId="11" xfId="61" applyNumberFormat="1" applyFont="1" applyFill="1" applyBorder="1" applyAlignment="1" applyProtection="1">
      <alignment horizontal="center" vertical="center"/>
      <protection locked="0"/>
    </xf>
    <xf numFmtId="0" fontId="12" fillId="0" borderId="13" xfId="61" applyNumberFormat="1" applyFont="1" applyFill="1" applyBorder="1" applyAlignment="1" applyProtection="1">
      <alignment horizontal="center" vertical="center"/>
      <protection locked="0"/>
    </xf>
    <xf numFmtId="14" fontId="10" fillId="0" borderId="0" xfId="60" applyNumberFormat="1" applyFont="1" applyProtection="1">
      <alignment/>
      <protection locked="0"/>
    </xf>
    <xf numFmtId="14" fontId="19" fillId="0" borderId="0" xfId="60" applyNumberFormat="1" applyFont="1" applyProtection="1">
      <alignment/>
      <protection locked="0"/>
    </xf>
    <xf numFmtId="0" fontId="11" fillId="0" borderId="11" xfId="0" applyNumberFormat="1" applyFont="1" applyFill="1" applyBorder="1" applyAlignment="1" applyProtection="1">
      <alignment horizontal="right" vertical="center" shrinkToFit="1"/>
      <protection hidden="1"/>
    </xf>
    <xf numFmtId="0" fontId="11" fillId="0" borderId="11" xfId="0" applyNumberFormat="1" applyFont="1" applyFill="1" applyBorder="1" applyAlignment="1" applyProtection="1">
      <alignment horizontal="center" vertical="center"/>
      <protection hidden="1"/>
    </xf>
    <xf numFmtId="0" fontId="11" fillId="0" borderId="11" xfId="0" applyNumberFormat="1" applyFont="1" applyFill="1" applyBorder="1" applyAlignment="1" applyProtection="1">
      <alignment vertical="center"/>
      <protection hidden="1"/>
    </xf>
    <xf numFmtId="0" fontId="11" fillId="4" borderId="11" xfId="60" applyNumberFormat="1" applyFont="1" applyFill="1" applyBorder="1" applyAlignment="1" applyProtection="1">
      <alignment horizontal="center" vertical="center"/>
      <protection locked="0"/>
    </xf>
    <xf numFmtId="0" fontId="7" fillId="0" borderId="29" xfId="60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49" fontId="10" fillId="0" borderId="30" xfId="60" applyNumberFormat="1" applyFont="1" applyBorder="1" applyAlignment="1" applyProtection="1">
      <alignment horizontal="center" vertical="center"/>
      <protection hidden="1"/>
    </xf>
    <xf numFmtId="0" fontId="10" fillId="0" borderId="0" xfId="60" applyNumberFormat="1" applyFont="1" applyBorder="1" applyAlignment="1" applyProtection="1">
      <alignment horizontal="center" vertical="center"/>
      <protection hidden="1"/>
    </xf>
    <xf numFmtId="0" fontId="10" fillId="0" borderId="20" xfId="60" applyNumberFormat="1" applyFont="1" applyBorder="1" applyAlignment="1" applyProtection="1">
      <alignment horizontal="center" vertical="center"/>
      <protection hidden="1"/>
    </xf>
    <xf numFmtId="49" fontId="10" fillId="33" borderId="30" xfId="60" applyNumberFormat="1" applyFont="1" applyFill="1" applyBorder="1" applyAlignment="1" applyProtection="1">
      <alignment horizontal="center" vertical="center"/>
      <protection locked="0"/>
    </xf>
    <xf numFmtId="49" fontId="10" fillId="33" borderId="0" xfId="60" applyNumberFormat="1" applyFont="1" applyFill="1" applyBorder="1" applyAlignment="1" applyProtection="1">
      <alignment horizontal="center" vertical="center"/>
      <protection locked="0"/>
    </xf>
    <xf numFmtId="49" fontId="10" fillId="33" borderId="14" xfId="60" applyNumberFormat="1" applyFont="1" applyFill="1" applyBorder="1" applyAlignment="1" applyProtection="1">
      <alignment horizontal="center" vertical="center"/>
      <protection locked="0"/>
    </xf>
    <xf numFmtId="49" fontId="10" fillId="33" borderId="20" xfId="60" applyNumberFormat="1" applyFont="1" applyFill="1" applyBorder="1" applyAlignment="1" applyProtection="1">
      <alignment horizontal="center" vertical="center"/>
      <protection locked="0"/>
    </xf>
    <xf numFmtId="0" fontId="10" fillId="0" borderId="31" xfId="60" applyNumberFormat="1" applyFont="1" applyBorder="1" applyAlignment="1" applyProtection="1">
      <alignment horizontal="center" vertical="center"/>
      <protection hidden="1"/>
    </xf>
    <xf numFmtId="0" fontId="10" fillId="0" borderId="10" xfId="60" applyNumberFormat="1" applyFont="1" applyBorder="1" applyAlignment="1" applyProtection="1">
      <alignment horizontal="center" vertical="center"/>
      <protection hidden="1"/>
    </xf>
    <xf numFmtId="0" fontId="10" fillId="0" borderId="32" xfId="60" applyNumberFormat="1" applyFont="1" applyBorder="1" applyAlignment="1" applyProtection="1">
      <alignment horizontal="center" vertical="center"/>
      <protection hidden="1"/>
    </xf>
    <xf numFmtId="49" fontId="10" fillId="33" borderId="31" xfId="60" applyNumberFormat="1" applyFont="1" applyFill="1" applyBorder="1" applyAlignment="1" applyProtection="1">
      <alignment horizontal="center" vertical="center"/>
      <protection locked="0"/>
    </xf>
    <xf numFmtId="49" fontId="10" fillId="33" borderId="10" xfId="60" applyNumberFormat="1" applyFont="1" applyFill="1" applyBorder="1" applyAlignment="1" applyProtection="1">
      <alignment horizontal="center" vertical="center"/>
      <protection locked="0"/>
    </xf>
    <xf numFmtId="49" fontId="10" fillId="33" borderId="33" xfId="60" applyNumberFormat="1" applyFont="1" applyFill="1" applyBorder="1" applyAlignment="1" applyProtection="1">
      <alignment horizontal="center" vertical="center"/>
      <protection locked="0"/>
    </xf>
    <xf numFmtId="49" fontId="10" fillId="33" borderId="32" xfId="60" applyNumberFormat="1" applyFont="1" applyFill="1" applyBorder="1" applyAlignment="1" applyProtection="1">
      <alignment horizontal="center" vertical="center"/>
      <protection locked="0"/>
    </xf>
    <xf numFmtId="49" fontId="10" fillId="0" borderId="31" xfId="60" applyNumberFormat="1" applyFont="1" applyBorder="1" applyAlignment="1" applyProtection="1">
      <alignment horizontal="center" vertical="center"/>
      <protection locked="0"/>
    </xf>
    <xf numFmtId="49" fontId="10" fillId="0" borderId="10" xfId="60" applyNumberFormat="1" applyFont="1" applyBorder="1" applyAlignment="1" applyProtection="1">
      <alignment horizontal="center" vertical="center"/>
      <protection locked="0"/>
    </xf>
    <xf numFmtId="49" fontId="10" fillId="0" borderId="32" xfId="60" applyNumberFormat="1" applyFont="1" applyBorder="1" applyAlignment="1" applyProtection="1">
      <alignment horizontal="center" vertical="center"/>
      <protection locked="0"/>
    </xf>
    <xf numFmtId="49" fontId="5" fillId="32" borderId="34" xfId="60" applyNumberFormat="1" applyFont="1" applyFill="1" applyBorder="1" applyAlignment="1" applyProtection="1">
      <alignment horizontal="center" vertical="center"/>
      <protection locked="0"/>
    </xf>
    <xf numFmtId="49" fontId="5" fillId="32" borderId="18" xfId="60" applyNumberFormat="1" applyFont="1" applyFill="1" applyBorder="1" applyAlignment="1" applyProtection="1">
      <alignment horizontal="center" vertical="center"/>
      <protection locked="0"/>
    </xf>
    <xf numFmtId="49" fontId="5" fillId="32" borderId="35" xfId="60" applyNumberFormat="1" applyFont="1" applyFill="1" applyBorder="1" applyAlignment="1" applyProtection="1">
      <alignment horizontal="center" vertical="center"/>
      <protection locked="0"/>
    </xf>
    <xf numFmtId="0" fontId="10" fillId="0" borderId="31" xfId="60" applyFont="1" applyBorder="1" applyAlignment="1" applyProtection="1">
      <alignment horizontal="center" vertical="center"/>
      <protection locked="0"/>
    </xf>
    <xf numFmtId="0" fontId="10" fillId="0" borderId="10" xfId="60" applyFont="1" applyBorder="1" applyAlignment="1" applyProtection="1">
      <alignment horizontal="center" vertical="center"/>
      <protection locked="0"/>
    </xf>
    <xf numFmtId="0" fontId="10" fillId="0" borderId="32" xfId="60" applyFont="1" applyBorder="1" applyAlignment="1" applyProtection="1">
      <alignment horizontal="center" vertical="center"/>
      <protection locked="0"/>
    </xf>
    <xf numFmtId="0" fontId="10" fillId="0" borderId="36" xfId="60" applyFont="1" applyBorder="1" applyAlignment="1" applyProtection="1">
      <alignment horizontal="center" vertical="center"/>
      <protection locked="0"/>
    </xf>
    <xf numFmtId="0" fontId="10" fillId="0" borderId="37" xfId="60" applyFont="1" applyBorder="1" applyAlignment="1" applyProtection="1">
      <alignment horizontal="center" vertical="center"/>
      <protection locked="0"/>
    </xf>
    <xf numFmtId="0" fontId="10" fillId="0" borderId="38" xfId="60" applyFont="1" applyBorder="1" applyAlignment="1" applyProtection="1">
      <alignment horizontal="center" vertical="center"/>
      <protection locked="0"/>
    </xf>
    <xf numFmtId="0" fontId="5" fillId="32" borderId="34" xfId="60" applyFont="1" applyFill="1" applyBorder="1" applyAlignment="1" applyProtection="1">
      <alignment horizontal="center" vertical="center"/>
      <protection locked="0"/>
    </xf>
    <xf numFmtId="0" fontId="5" fillId="32" borderId="18" xfId="60" applyFont="1" applyFill="1" applyBorder="1" applyAlignment="1" applyProtection="1">
      <alignment horizontal="center" vertical="center"/>
      <protection locked="0"/>
    </xf>
    <xf numFmtId="0" fontId="5" fillId="32" borderId="35" xfId="60" applyFont="1" applyFill="1" applyBorder="1" applyAlignment="1" applyProtection="1">
      <alignment horizontal="center" vertical="center"/>
      <protection locked="0"/>
    </xf>
    <xf numFmtId="0" fontId="12" fillId="0" borderId="10" xfId="61" applyNumberFormat="1" applyFont="1" applyFill="1" applyBorder="1" applyAlignment="1" applyProtection="1">
      <alignment horizontal="center" vertical="center"/>
      <protection hidden="1"/>
    </xf>
    <xf numFmtId="49" fontId="6" fillId="32" borderId="34" xfId="60" applyNumberFormat="1" applyFont="1" applyFill="1" applyBorder="1" applyAlignment="1" applyProtection="1">
      <alignment horizontal="center" vertical="center"/>
      <protection locked="0"/>
    </xf>
    <xf numFmtId="49" fontId="6" fillId="32" borderId="18" xfId="60" applyNumberFormat="1" applyFont="1" applyFill="1" applyBorder="1" applyAlignment="1" applyProtection="1">
      <alignment horizontal="center" vertical="center"/>
      <protection locked="0"/>
    </xf>
    <xf numFmtId="49" fontId="6" fillId="32" borderId="39" xfId="60" applyNumberFormat="1" applyFont="1" applyFill="1" applyBorder="1" applyAlignment="1" applyProtection="1">
      <alignment horizontal="center" vertical="center"/>
      <protection locked="0"/>
    </xf>
    <xf numFmtId="49" fontId="6" fillId="32" borderId="35" xfId="60" applyNumberFormat="1" applyFont="1" applyFill="1" applyBorder="1" applyAlignment="1" applyProtection="1">
      <alignment horizontal="center" vertical="center"/>
      <protection locked="0"/>
    </xf>
    <xf numFmtId="166" fontId="8" fillId="0" borderId="10" xfId="60" applyNumberFormat="1" applyFont="1" applyBorder="1" applyAlignment="1" applyProtection="1">
      <alignment horizontal="center" vertical="center"/>
      <protection hidden="1"/>
    </xf>
    <xf numFmtId="49" fontId="2" fillId="0" borderId="0" xfId="0" applyNumberFormat="1" applyFont="1" applyBorder="1" applyAlignment="1" applyProtection="1">
      <alignment horizontal="center" vertical="center"/>
      <protection hidden="1"/>
    </xf>
    <xf numFmtId="49" fontId="4" fillId="0" borderId="0" xfId="0" applyNumberFormat="1" applyFont="1" applyAlignment="1" applyProtection="1">
      <alignment horizontal="center"/>
      <protection hidden="1"/>
    </xf>
    <xf numFmtId="0" fontId="5" fillId="32" borderId="0" xfId="60" applyFont="1" applyFill="1" applyBorder="1" applyAlignment="1" applyProtection="1">
      <alignment horizontal="center" vertical="center"/>
      <protection hidden="1"/>
    </xf>
    <xf numFmtId="164" fontId="8" fillId="0" borderId="0" xfId="0" applyNumberFormat="1" applyFont="1" applyBorder="1" applyAlignment="1" applyProtection="1">
      <alignment horizontal="center" vertical="center"/>
      <protection hidden="1"/>
    </xf>
    <xf numFmtId="49" fontId="10" fillId="0" borderId="40" xfId="60" applyNumberFormat="1" applyFont="1" applyBorder="1" applyAlignment="1" applyProtection="1">
      <alignment horizontal="center" vertical="center"/>
      <protection hidden="1"/>
    </xf>
    <xf numFmtId="49" fontId="10" fillId="0" borderId="25" xfId="60" applyNumberFormat="1" applyFont="1" applyBorder="1" applyAlignment="1" applyProtection="1">
      <alignment horizontal="center" vertical="center"/>
      <protection hidden="1"/>
    </xf>
    <xf numFmtId="49" fontId="10" fillId="0" borderId="41" xfId="60" applyNumberFormat="1" applyFont="1" applyBorder="1" applyAlignment="1" applyProtection="1">
      <alignment horizontal="center" vertical="center"/>
      <protection hidden="1"/>
    </xf>
    <xf numFmtId="14" fontId="10" fillId="0" borderId="0" xfId="60" applyNumberFormat="1" applyFont="1" applyAlignment="1" applyProtection="1">
      <alignment horizontal="center"/>
      <protection locked="0"/>
    </xf>
    <xf numFmtId="0" fontId="10" fillId="0" borderId="0" xfId="60" applyFont="1" applyAlignment="1" applyProtection="1">
      <alignment horizontal="center"/>
      <protection locked="0"/>
    </xf>
    <xf numFmtId="49" fontId="10" fillId="0" borderId="36" xfId="60" applyNumberFormat="1" applyFont="1" applyBorder="1" applyAlignment="1" applyProtection="1">
      <alignment horizontal="center" vertical="center"/>
      <protection locked="0"/>
    </xf>
    <xf numFmtId="49" fontId="10" fillId="0" borderId="37" xfId="60" applyNumberFormat="1" applyFont="1" applyBorder="1" applyAlignment="1" applyProtection="1">
      <alignment horizontal="center" vertical="center"/>
      <protection locked="0"/>
    </xf>
    <xf numFmtId="49" fontId="10" fillId="0" borderId="38" xfId="60" applyNumberFormat="1" applyFont="1" applyBorder="1" applyAlignment="1" applyProtection="1">
      <alignment horizontal="center" vertical="center"/>
      <protection locked="0"/>
    </xf>
    <xf numFmtId="14" fontId="10" fillId="0" borderId="36" xfId="60" applyNumberFormat="1" applyFont="1" applyBorder="1" applyAlignment="1" applyProtection="1">
      <alignment horizontal="center" vertical="center"/>
      <protection locked="0"/>
    </xf>
    <xf numFmtId="14" fontId="10" fillId="0" borderId="37" xfId="60" applyNumberFormat="1" applyFont="1" applyBorder="1" applyAlignment="1" applyProtection="1">
      <alignment horizontal="center" vertical="center"/>
      <protection locked="0"/>
    </xf>
    <xf numFmtId="14" fontId="10" fillId="0" borderId="38" xfId="60" applyNumberFormat="1" applyFont="1" applyBorder="1" applyAlignment="1" applyProtection="1">
      <alignment horizontal="center" vertical="center"/>
      <protection locked="0"/>
    </xf>
    <xf numFmtId="49" fontId="10" fillId="33" borderId="40" xfId="60" applyNumberFormat="1" applyFont="1" applyFill="1" applyBorder="1" applyAlignment="1" applyProtection="1">
      <alignment horizontal="center" vertical="center"/>
      <protection locked="0"/>
    </xf>
    <xf numFmtId="49" fontId="10" fillId="33" borderId="25" xfId="60" applyNumberFormat="1" applyFont="1" applyFill="1" applyBorder="1" applyAlignment="1" applyProtection="1">
      <alignment horizontal="center" vertical="center"/>
      <protection locked="0"/>
    </xf>
    <xf numFmtId="49" fontId="10" fillId="33" borderId="12" xfId="60" applyNumberFormat="1" applyFont="1" applyFill="1" applyBorder="1" applyAlignment="1" applyProtection="1">
      <alignment horizontal="center" vertical="center"/>
      <protection locked="0"/>
    </xf>
    <xf numFmtId="49" fontId="10" fillId="33" borderId="41" xfId="60" applyNumberFormat="1" applyFont="1" applyFill="1" applyBorder="1" applyAlignment="1" applyProtection="1">
      <alignment horizontal="center" vertical="center"/>
      <protection locked="0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iers [0]_ACCEP°DBL" xfId="48"/>
    <cellStyle name="Milliers_ACCEP°DBL" xfId="49"/>
    <cellStyle name="Currency" xfId="50"/>
    <cellStyle name="Currency [0]" xfId="51"/>
    <cellStyle name="Moneda 2" xfId="52"/>
    <cellStyle name="Moneda 2 2" xfId="53"/>
    <cellStyle name="Moneda 3" xfId="54"/>
    <cellStyle name="Monétaire [0]_ACCEP°DBL" xfId="55"/>
    <cellStyle name="Monétaire_ACCEP°DBL" xfId="56"/>
    <cellStyle name="Neutral" xfId="57"/>
    <cellStyle name="Neutral 2" xfId="58"/>
    <cellStyle name="Normal 2" xfId="59"/>
    <cellStyle name="Normal 2 2" xfId="60"/>
    <cellStyle name="Normal 3" xfId="61"/>
    <cellStyle name="Normal 4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  <cellStyle name="Total 2" xfId="73"/>
  </cellStyles>
  <dxfs count="24"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323850</xdr:colOff>
      <xdr:row>7</xdr:row>
      <xdr:rowOff>19050</xdr:rowOff>
    </xdr:from>
    <xdr:to>
      <xdr:col>11</xdr:col>
      <xdr:colOff>895350</xdr:colOff>
      <xdr:row>11</xdr:row>
      <xdr:rowOff>161925</xdr:rowOff>
    </xdr:to>
    <xdr:pic>
      <xdr:nvPicPr>
        <xdr:cNvPr id="1" name="2 Imagen" descr="RFET logo color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1143000"/>
          <a:ext cx="14859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21</xdr:row>
      <xdr:rowOff>161925</xdr:rowOff>
    </xdr:from>
    <xdr:to>
      <xdr:col>14</xdr:col>
      <xdr:colOff>9525</xdr:colOff>
      <xdr:row>23</xdr:row>
      <xdr:rowOff>104775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4352925"/>
          <a:ext cx="16668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323850</xdr:colOff>
      <xdr:row>6</xdr:row>
      <xdr:rowOff>123825</xdr:rowOff>
    </xdr:from>
    <xdr:to>
      <xdr:col>11</xdr:col>
      <xdr:colOff>304800</xdr:colOff>
      <xdr:row>11</xdr:row>
      <xdr:rowOff>19050</xdr:rowOff>
    </xdr:to>
    <xdr:pic>
      <xdr:nvPicPr>
        <xdr:cNvPr id="1" name="2 Imagen" descr="RFET logo color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1133475"/>
          <a:ext cx="8953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20</xdr:row>
      <xdr:rowOff>114300</xdr:rowOff>
    </xdr:from>
    <xdr:to>
      <xdr:col>11</xdr:col>
      <xdr:colOff>304800</xdr:colOff>
      <xdr:row>21</xdr:row>
      <xdr:rowOff>209550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0" y="4086225"/>
          <a:ext cx="1085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495300</xdr:colOff>
      <xdr:row>8</xdr:row>
      <xdr:rowOff>85725</xdr:rowOff>
    </xdr:from>
    <xdr:to>
      <xdr:col>11</xdr:col>
      <xdr:colOff>819150</xdr:colOff>
      <xdr:row>12</xdr:row>
      <xdr:rowOff>0</xdr:rowOff>
    </xdr:to>
    <xdr:pic>
      <xdr:nvPicPr>
        <xdr:cNvPr id="3" name="2 Imagen" descr="RFET logo color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00700" y="1314450"/>
          <a:ext cx="12382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21</xdr:row>
      <xdr:rowOff>0</xdr:rowOff>
    </xdr:from>
    <xdr:to>
      <xdr:col>11</xdr:col>
      <xdr:colOff>885825</xdr:colOff>
      <xdr:row>23</xdr:row>
      <xdr:rowOff>0</xdr:rowOff>
    </xdr:to>
    <xdr:pic>
      <xdr:nvPicPr>
        <xdr:cNvPr id="4" name="2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38750" y="4200525"/>
          <a:ext cx="1666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457200</xdr:colOff>
      <xdr:row>7</xdr:row>
      <xdr:rowOff>76200</xdr:rowOff>
    </xdr:from>
    <xdr:to>
      <xdr:col>11</xdr:col>
      <xdr:colOff>733425</xdr:colOff>
      <xdr:row>11</xdr:row>
      <xdr:rowOff>28575</xdr:rowOff>
    </xdr:to>
    <xdr:pic>
      <xdr:nvPicPr>
        <xdr:cNvPr id="1" name="2 Imagen" descr="RFET logo color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1200150"/>
          <a:ext cx="11906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21</xdr:row>
      <xdr:rowOff>190500</xdr:rowOff>
    </xdr:from>
    <xdr:to>
      <xdr:col>11</xdr:col>
      <xdr:colOff>828675</xdr:colOff>
      <xdr:row>23</xdr:row>
      <xdr:rowOff>95250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67325" y="4381500"/>
          <a:ext cx="15811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495300</xdr:colOff>
      <xdr:row>7</xdr:row>
      <xdr:rowOff>66675</xdr:rowOff>
    </xdr:from>
    <xdr:to>
      <xdr:col>11</xdr:col>
      <xdr:colOff>704850</xdr:colOff>
      <xdr:row>11</xdr:row>
      <xdr:rowOff>209550</xdr:rowOff>
    </xdr:to>
    <xdr:pic>
      <xdr:nvPicPr>
        <xdr:cNvPr id="1" name="2 Imagen" descr="RFET logo color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1190625"/>
          <a:ext cx="11239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21</xdr:row>
      <xdr:rowOff>0</xdr:rowOff>
    </xdr:from>
    <xdr:to>
      <xdr:col>11</xdr:col>
      <xdr:colOff>304800</xdr:colOff>
      <xdr:row>23</xdr:row>
      <xdr:rowOff>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0" y="4191000"/>
          <a:ext cx="1085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323850</xdr:colOff>
      <xdr:row>7</xdr:row>
      <xdr:rowOff>66675</xdr:rowOff>
    </xdr:from>
    <xdr:to>
      <xdr:col>11</xdr:col>
      <xdr:colOff>895350</xdr:colOff>
      <xdr:row>11</xdr:row>
      <xdr:rowOff>209550</xdr:rowOff>
    </xdr:to>
    <xdr:pic>
      <xdr:nvPicPr>
        <xdr:cNvPr id="1" name="2 Imagen" descr="RFET logo color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1190625"/>
          <a:ext cx="14859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21</xdr:row>
      <xdr:rowOff>0</xdr:rowOff>
    </xdr:from>
    <xdr:to>
      <xdr:col>11</xdr:col>
      <xdr:colOff>885825</xdr:colOff>
      <xdr:row>22</xdr:row>
      <xdr:rowOff>171450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0" y="4191000"/>
          <a:ext cx="16668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495300</xdr:colOff>
      <xdr:row>8</xdr:row>
      <xdr:rowOff>0</xdr:rowOff>
    </xdr:from>
    <xdr:to>
      <xdr:col>16</xdr:col>
      <xdr:colOff>95250</xdr:colOff>
      <xdr:row>11</xdr:row>
      <xdr:rowOff>200025</xdr:rowOff>
    </xdr:to>
    <xdr:pic>
      <xdr:nvPicPr>
        <xdr:cNvPr id="1" name="2 Imagen" descr="RFET logo color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1219200"/>
          <a:ext cx="14287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37</xdr:row>
      <xdr:rowOff>0</xdr:rowOff>
    </xdr:from>
    <xdr:to>
      <xdr:col>12</xdr:col>
      <xdr:colOff>885825</xdr:colOff>
      <xdr:row>38</xdr:row>
      <xdr:rowOff>171450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05400" y="7848600"/>
          <a:ext cx="16668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uciano\AppData\Local\Microsoft\Windows\Temporary%20Internet%20Files\Content.Outlook\HRFN5LDV\Formulario%20RFET%20nuevo%20Alev&#237;n%20masculino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uciano\AppData\Local\Microsoft\Windows\Temporary%20Internet%20Files\Content.Outlook\HRFN5LDV\Formulario%20RFET%20nuevo%20Cadete%20masculino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uciano\AppData\Local\Microsoft\Windows\Temporary%20Internet%20Files\Content.Outlook\HRFN5LDV\Formulario%20RFET%20nuevo%20Absoluto%20masculino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Árbitros"/>
      <sheetName val="Lista"/>
      <sheetName val="Prep Torneo"/>
      <sheetName val="Preparaciones"/>
      <sheetName val="Prep Sorteo"/>
      <sheetName val="Insertar"/>
      <sheetName val="Final8"/>
      <sheetName val="Final16"/>
      <sheetName val="Prep Prev"/>
      <sheetName val="Q16"/>
      <sheetName val="Alt"/>
      <sheetName val="LL"/>
      <sheetName val="OJ2"/>
      <sheetName val="OJ3"/>
      <sheetName val="OJ4"/>
      <sheetName val="OJ5"/>
      <sheetName val="OJ6"/>
      <sheetName val="Entreno"/>
      <sheetName val="Informe"/>
      <sheetName val="Relacion WO"/>
    </sheetNames>
    <sheetDataSet>
      <sheetData sheetId="2">
        <row r="5">
          <cell r="A5" t="str">
            <v>III SINGLES&amp;DOUBLES CUP</v>
          </cell>
        </row>
        <row r="7">
          <cell r="A7">
            <v>42646</v>
          </cell>
          <cell r="B7" t="str">
            <v>ILLES BALEARS</v>
          </cell>
          <cell r="D7" t="str">
            <v>SPORTING T.C.</v>
          </cell>
          <cell r="E7">
            <v>5890878</v>
          </cell>
        </row>
        <row r="9">
          <cell r="A9" t="str">
            <v>NO</v>
          </cell>
          <cell r="B9" t="str">
            <v>Alevín</v>
          </cell>
          <cell r="C9" t="str">
            <v>Masculino</v>
          </cell>
          <cell r="D9" t="str">
            <v>RAMON</v>
          </cell>
          <cell r="E9" t="str">
            <v>PASCUAL COMAS</v>
          </cell>
        </row>
        <row r="11">
          <cell r="A11" t="str">
            <v>CALVIÁ</v>
          </cell>
          <cell r="E11" t="str">
            <v>Si</v>
          </cell>
        </row>
      </sheetData>
      <sheetData sheetId="4">
        <row r="3">
          <cell r="G3">
            <v>2</v>
          </cell>
        </row>
        <row r="7">
          <cell r="A7">
            <v>1</v>
          </cell>
          <cell r="B7" t="str">
            <v>CABRERA SUAU</v>
          </cell>
          <cell r="C7" t="str">
            <v>ANGEL</v>
          </cell>
          <cell r="D7">
            <v>5931143</v>
          </cell>
          <cell r="E7">
            <v>1967</v>
          </cell>
          <cell r="F7" t="str">
            <v>M</v>
          </cell>
          <cell r="G7">
            <v>38386</v>
          </cell>
          <cell r="H7">
            <v>0</v>
          </cell>
          <cell r="I7">
            <v>6616</v>
          </cell>
          <cell r="J7">
            <v>35</v>
          </cell>
          <cell r="K7">
            <v>0</v>
          </cell>
          <cell r="L7">
            <v>0</v>
          </cell>
          <cell r="M7">
            <v>1</v>
          </cell>
        </row>
        <row r="8">
          <cell r="A8">
            <v>2</v>
          </cell>
          <cell r="B8" t="str">
            <v>MENDEZ CRESPI</v>
          </cell>
          <cell r="C8" t="str">
            <v>ALFONSO</v>
          </cell>
          <cell r="D8">
            <v>5929643</v>
          </cell>
          <cell r="E8">
            <v>2321</v>
          </cell>
          <cell r="F8" t="str">
            <v>M</v>
          </cell>
          <cell r="G8">
            <v>37991</v>
          </cell>
          <cell r="H8">
            <v>0</v>
          </cell>
          <cell r="I8">
            <v>6616</v>
          </cell>
          <cell r="J8">
            <v>35</v>
          </cell>
          <cell r="K8">
            <v>0</v>
          </cell>
          <cell r="L8">
            <v>0</v>
          </cell>
          <cell r="M8">
            <v>2</v>
          </cell>
        </row>
        <row r="9">
          <cell r="A9">
            <v>3</v>
          </cell>
          <cell r="B9" t="str">
            <v>PRIETO VIDAL</v>
          </cell>
          <cell r="C9" t="str">
            <v>ALEJANDRO</v>
          </cell>
          <cell r="D9">
            <v>5944021</v>
          </cell>
          <cell r="E9">
            <v>1700</v>
          </cell>
          <cell r="F9" t="str">
            <v>M</v>
          </cell>
          <cell r="G9">
            <v>37994</v>
          </cell>
          <cell r="H9">
            <v>0</v>
          </cell>
          <cell r="I9">
            <v>7311</v>
          </cell>
          <cell r="J9">
            <v>29</v>
          </cell>
          <cell r="K9">
            <v>0</v>
          </cell>
          <cell r="L9">
            <v>0</v>
          </cell>
          <cell r="M9">
            <v>0</v>
          </cell>
        </row>
        <row r="10">
          <cell r="A10">
            <v>4</v>
          </cell>
          <cell r="B10" t="str">
            <v>GATTI TASCON</v>
          </cell>
          <cell r="C10" t="str">
            <v>VICTOR</v>
          </cell>
          <cell r="D10">
            <v>5928215</v>
          </cell>
          <cell r="E10">
            <v>1656</v>
          </cell>
          <cell r="F10" t="str">
            <v>M</v>
          </cell>
          <cell r="G10">
            <v>38430</v>
          </cell>
          <cell r="H10">
            <v>0</v>
          </cell>
          <cell r="I10">
            <v>7875</v>
          </cell>
          <cell r="J10">
            <v>25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5</v>
          </cell>
          <cell r="B11" t="str">
            <v>BOWEN</v>
          </cell>
          <cell r="C11" t="str">
            <v>ELLIOT DYL</v>
          </cell>
          <cell r="D11">
            <v>5959947</v>
          </cell>
          <cell r="E11">
            <v>2288</v>
          </cell>
          <cell r="F11" t="str">
            <v>M</v>
          </cell>
          <cell r="G11">
            <v>38601</v>
          </cell>
          <cell r="H11">
            <v>4</v>
          </cell>
          <cell r="I11">
            <v>0</v>
          </cell>
          <cell r="J11">
            <v>7</v>
          </cell>
          <cell r="K11" t="str">
            <v>WC</v>
          </cell>
          <cell r="L11">
            <v>0</v>
          </cell>
          <cell r="M11">
            <v>0</v>
          </cell>
        </row>
        <row r="12">
          <cell r="A12">
            <v>6</v>
          </cell>
          <cell r="B12" t="str">
            <v>TORRANDEL KARDAS</v>
          </cell>
          <cell r="C12" t="str">
            <v>ALTAY</v>
          </cell>
          <cell r="D12">
            <v>5965837</v>
          </cell>
          <cell r="E12">
            <v>2355</v>
          </cell>
          <cell r="F12" t="str">
            <v>M</v>
          </cell>
          <cell r="G12">
            <v>38300</v>
          </cell>
          <cell r="H12">
            <v>0</v>
          </cell>
          <cell r="I12">
            <v>13311</v>
          </cell>
          <cell r="J12">
            <v>6</v>
          </cell>
          <cell r="K12" t="str">
            <v>WC</v>
          </cell>
          <cell r="L12">
            <v>0</v>
          </cell>
          <cell r="M12">
            <v>0</v>
          </cell>
        </row>
        <row r="13">
          <cell r="A13">
            <v>7</v>
          </cell>
          <cell r="B13" t="str">
            <v>MORENO RODRIGUEZ</v>
          </cell>
          <cell r="C13" t="str">
            <v>ANTONIO</v>
          </cell>
          <cell r="D13">
            <v>5927994</v>
          </cell>
          <cell r="E13">
            <v>1952</v>
          </cell>
          <cell r="F13" t="str">
            <v>M</v>
          </cell>
          <cell r="G13">
            <v>38014</v>
          </cell>
          <cell r="H13">
            <v>0</v>
          </cell>
          <cell r="I13">
            <v>18118</v>
          </cell>
          <cell r="J13">
            <v>1</v>
          </cell>
          <cell r="K13">
            <v>0</v>
          </cell>
          <cell r="L13">
            <v>0</v>
          </cell>
          <cell r="M13">
            <v>0</v>
          </cell>
        </row>
        <row r="14">
          <cell r="A14">
            <v>8</v>
          </cell>
          <cell r="B14" t="str">
            <v>ZZZ</v>
          </cell>
          <cell r="C14" t="str">
            <v/>
          </cell>
          <cell r="D14">
            <v>0</v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>
            <v>-1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9</v>
          </cell>
          <cell r="B15" t="str">
            <v>ZZZ</v>
          </cell>
          <cell r="C15" t="str">
            <v/>
          </cell>
          <cell r="D15">
            <v>0</v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>
            <v>-1</v>
          </cell>
          <cell r="K15">
            <v>0</v>
          </cell>
          <cell r="L15">
            <v>0</v>
          </cell>
          <cell r="M15">
            <v>0</v>
          </cell>
        </row>
        <row r="16">
          <cell r="A16">
            <v>10</v>
          </cell>
          <cell r="B16" t="str">
            <v>ZZZ</v>
          </cell>
          <cell r="C16" t="str">
            <v/>
          </cell>
          <cell r="D16">
            <v>0</v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>
            <v>-1</v>
          </cell>
          <cell r="K16">
            <v>0</v>
          </cell>
          <cell r="L16">
            <v>0</v>
          </cell>
          <cell r="M16">
            <v>0</v>
          </cell>
        </row>
        <row r="17">
          <cell r="A17">
            <v>11</v>
          </cell>
          <cell r="B17" t="str">
            <v>ZZZ</v>
          </cell>
          <cell r="C17" t="str">
            <v/>
          </cell>
          <cell r="D17">
            <v>0</v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>
            <v>-1</v>
          </cell>
          <cell r="K17">
            <v>0</v>
          </cell>
          <cell r="L17">
            <v>0</v>
          </cell>
          <cell r="M17">
            <v>0</v>
          </cell>
        </row>
        <row r="18">
          <cell r="A18">
            <v>12</v>
          </cell>
          <cell r="B18" t="str">
            <v>ZZZ</v>
          </cell>
          <cell r="C18" t="str">
            <v/>
          </cell>
          <cell r="D18">
            <v>0</v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>
            <v>-1</v>
          </cell>
          <cell r="K18">
            <v>0</v>
          </cell>
          <cell r="L18">
            <v>0</v>
          </cell>
          <cell r="M18">
            <v>0</v>
          </cell>
        </row>
        <row r="19">
          <cell r="A19">
            <v>13</v>
          </cell>
          <cell r="B19" t="str">
            <v>ZZZ</v>
          </cell>
          <cell r="C19" t="str">
            <v/>
          </cell>
          <cell r="D19">
            <v>0</v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>
            <v>-1</v>
          </cell>
          <cell r="K19">
            <v>0</v>
          </cell>
          <cell r="L19">
            <v>0</v>
          </cell>
          <cell r="M19">
            <v>0</v>
          </cell>
        </row>
        <row r="20">
          <cell r="A20">
            <v>14</v>
          </cell>
          <cell r="B20" t="str">
            <v>ZZZ</v>
          </cell>
          <cell r="C20" t="str">
            <v/>
          </cell>
          <cell r="D20">
            <v>0</v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>
            <v>-1</v>
          </cell>
          <cell r="K20">
            <v>0</v>
          </cell>
          <cell r="L20">
            <v>0</v>
          </cell>
          <cell r="M20">
            <v>0</v>
          </cell>
        </row>
        <row r="21">
          <cell r="A21">
            <v>15</v>
          </cell>
          <cell r="B21" t="str">
            <v>ZZZ</v>
          </cell>
          <cell r="C21" t="str">
            <v/>
          </cell>
          <cell r="D21">
            <v>0</v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>
            <v>-1</v>
          </cell>
          <cell r="K21">
            <v>0</v>
          </cell>
          <cell r="L21">
            <v>0</v>
          </cell>
          <cell r="M21">
            <v>0</v>
          </cell>
        </row>
        <row r="22">
          <cell r="A22">
            <v>16</v>
          </cell>
          <cell r="B22" t="str">
            <v>ZZZ</v>
          </cell>
          <cell r="C22" t="str">
            <v/>
          </cell>
          <cell r="D22">
            <v>0</v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>
            <v>-1</v>
          </cell>
          <cell r="K22">
            <v>0</v>
          </cell>
          <cell r="L22">
            <v>0</v>
          </cell>
          <cell r="M22">
            <v>0</v>
          </cell>
        </row>
        <row r="23">
          <cell r="A23">
            <v>17</v>
          </cell>
          <cell r="B23" t="str">
            <v>ZZZ</v>
          </cell>
          <cell r="C23" t="str">
            <v/>
          </cell>
          <cell r="D23">
            <v>0</v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>
            <v>-1</v>
          </cell>
          <cell r="K23">
            <v>0</v>
          </cell>
          <cell r="L23">
            <v>0</v>
          </cell>
          <cell r="M23">
            <v>0</v>
          </cell>
        </row>
        <row r="24">
          <cell r="A24">
            <v>18</v>
          </cell>
          <cell r="B24" t="str">
            <v>ZZZ</v>
          </cell>
          <cell r="C24" t="str">
            <v/>
          </cell>
          <cell r="D24">
            <v>0</v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>
            <v>-1</v>
          </cell>
          <cell r="K24">
            <v>0</v>
          </cell>
          <cell r="L24">
            <v>0</v>
          </cell>
          <cell r="M24">
            <v>0</v>
          </cell>
        </row>
        <row r="25">
          <cell r="A25">
            <v>19</v>
          </cell>
          <cell r="B25" t="str">
            <v>ZZZ</v>
          </cell>
          <cell r="C25" t="str">
            <v/>
          </cell>
          <cell r="D25">
            <v>0</v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>
            <v>-1</v>
          </cell>
          <cell r="K25">
            <v>0</v>
          </cell>
          <cell r="L25">
            <v>0</v>
          </cell>
          <cell r="M25">
            <v>0</v>
          </cell>
        </row>
        <row r="26">
          <cell r="A26">
            <v>20</v>
          </cell>
          <cell r="B26" t="str">
            <v>ZZZ</v>
          </cell>
          <cell r="C26" t="str">
            <v/>
          </cell>
          <cell r="D26">
            <v>0</v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>
            <v>-1</v>
          </cell>
          <cell r="K26">
            <v>0</v>
          </cell>
          <cell r="L26">
            <v>0</v>
          </cell>
          <cell r="M26">
            <v>0</v>
          </cell>
        </row>
        <row r="27">
          <cell r="A27">
            <v>21</v>
          </cell>
          <cell r="B27" t="str">
            <v>ZZZ</v>
          </cell>
          <cell r="C27" t="str">
            <v/>
          </cell>
          <cell r="D27">
            <v>0</v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>
            <v>-1</v>
          </cell>
          <cell r="K27">
            <v>0</v>
          </cell>
          <cell r="L27">
            <v>0</v>
          </cell>
          <cell r="M27">
            <v>0</v>
          </cell>
        </row>
        <row r="28">
          <cell r="A28">
            <v>22</v>
          </cell>
          <cell r="B28" t="str">
            <v>ZZZ</v>
          </cell>
          <cell r="C28" t="str">
            <v/>
          </cell>
          <cell r="D28">
            <v>0</v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>
            <v>-1</v>
          </cell>
          <cell r="K28">
            <v>0</v>
          </cell>
          <cell r="L28">
            <v>0</v>
          </cell>
          <cell r="M28">
            <v>0</v>
          </cell>
        </row>
        <row r="29">
          <cell r="A29">
            <v>23</v>
          </cell>
          <cell r="B29" t="str">
            <v>ZZZ</v>
          </cell>
          <cell r="C29" t="str">
            <v/>
          </cell>
          <cell r="D29">
            <v>0</v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>
            <v>-1</v>
          </cell>
          <cell r="K29">
            <v>0</v>
          </cell>
          <cell r="L29">
            <v>0</v>
          </cell>
          <cell r="M29">
            <v>0</v>
          </cell>
        </row>
        <row r="30">
          <cell r="A30">
            <v>24</v>
          </cell>
          <cell r="B30" t="str">
            <v>ZZZ</v>
          </cell>
          <cell r="C30" t="str">
            <v/>
          </cell>
          <cell r="D30">
            <v>0</v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>
            <v>-1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25</v>
          </cell>
          <cell r="B31" t="str">
            <v>ZZZ</v>
          </cell>
          <cell r="C31" t="str">
            <v/>
          </cell>
          <cell r="D31">
            <v>0</v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>
            <v>-1</v>
          </cell>
          <cell r="K31">
            <v>0</v>
          </cell>
          <cell r="L31">
            <v>0</v>
          </cell>
          <cell r="M31">
            <v>0</v>
          </cell>
        </row>
        <row r="32">
          <cell r="A32">
            <v>26</v>
          </cell>
          <cell r="B32" t="str">
            <v>ZZZ</v>
          </cell>
          <cell r="C32" t="str">
            <v/>
          </cell>
          <cell r="D32">
            <v>0</v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>
            <v>-1</v>
          </cell>
          <cell r="K32">
            <v>0</v>
          </cell>
          <cell r="L32">
            <v>0</v>
          </cell>
          <cell r="M32">
            <v>0</v>
          </cell>
        </row>
        <row r="33">
          <cell r="A33">
            <v>27</v>
          </cell>
          <cell r="B33" t="str">
            <v>ZZZ</v>
          </cell>
          <cell r="C33" t="str">
            <v/>
          </cell>
          <cell r="D33">
            <v>0</v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>
            <v>-1</v>
          </cell>
          <cell r="K33">
            <v>0</v>
          </cell>
          <cell r="L33">
            <v>0</v>
          </cell>
          <cell r="M33">
            <v>0</v>
          </cell>
        </row>
        <row r="34">
          <cell r="A34">
            <v>28</v>
          </cell>
          <cell r="B34" t="str">
            <v>ZZZ</v>
          </cell>
          <cell r="C34" t="str">
            <v/>
          </cell>
          <cell r="D34">
            <v>0</v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>
            <v>-1</v>
          </cell>
          <cell r="K34">
            <v>0</v>
          </cell>
          <cell r="L34">
            <v>0</v>
          </cell>
          <cell r="M34">
            <v>0</v>
          </cell>
        </row>
        <row r="35">
          <cell r="A35">
            <v>29</v>
          </cell>
          <cell r="B35" t="str">
            <v>ZZZ</v>
          </cell>
          <cell r="C35" t="str">
            <v/>
          </cell>
          <cell r="D35">
            <v>0</v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>
            <v>-1</v>
          </cell>
          <cell r="K35">
            <v>0</v>
          </cell>
          <cell r="L35">
            <v>0</v>
          </cell>
          <cell r="M35">
            <v>0</v>
          </cell>
        </row>
        <row r="36">
          <cell r="A36">
            <v>30</v>
          </cell>
          <cell r="B36" t="str">
            <v>ZZZ</v>
          </cell>
          <cell r="C36" t="str">
            <v/>
          </cell>
          <cell r="D36">
            <v>0</v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>
            <v>-1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31</v>
          </cell>
          <cell r="B37" t="str">
            <v>ZZZ</v>
          </cell>
          <cell r="C37" t="str">
            <v/>
          </cell>
          <cell r="D37">
            <v>0</v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>
            <v>-1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32</v>
          </cell>
          <cell r="B38" t="str">
            <v>ZZZ</v>
          </cell>
          <cell r="C38" t="str">
            <v/>
          </cell>
          <cell r="D38">
            <v>0</v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>
            <v>-1</v>
          </cell>
          <cell r="K38">
            <v>0</v>
          </cell>
          <cell r="L38">
            <v>0</v>
          </cell>
          <cell r="M38">
            <v>0</v>
          </cell>
        </row>
        <row r="39">
          <cell r="A39">
            <v>33</v>
          </cell>
          <cell r="B39" t="str">
            <v>ZZZ</v>
          </cell>
          <cell r="C39" t="str">
            <v/>
          </cell>
          <cell r="D39">
            <v>0</v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>
            <v>-1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34</v>
          </cell>
          <cell r="B40" t="str">
            <v>ZZZ</v>
          </cell>
          <cell r="C40" t="str">
            <v/>
          </cell>
          <cell r="D40">
            <v>0</v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>
            <v>-1</v>
          </cell>
          <cell r="K40">
            <v>0</v>
          </cell>
          <cell r="L40">
            <v>0</v>
          </cell>
          <cell r="M40">
            <v>0</v>
          </cell>
        </row>
        <row r="41">
          <cell r="A41">
            <v>35</v>
          </cell>
          <cell r="B41" t="str">
            <v>ZZZ</v>
          </cell>
          <cell r="C41" t="str">
            <v/>
          </cell>
          <cell r="D41">
            <v>0</v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>
            <v>-1</v>
          </cell>
          <cell r="K41">
            <v>0</v>
          </cell>
          <cell r="L41">
            <v>0</v>
          </cell>
          <cell r="M41">
            <v>0</v>
          </cell>
        </row>
        <row r="42">
          <cell r="A42">
            <v>36</v>
          </cell>
          <cell r="B42" t="str">
            <v>ZZZ</v>
          </cell>
          <cell r="C42" t="str">
            <v/>
          </cell>
          <cell r="D42">
            <v>0</v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>
            <v>-1</v>
          </cell>
          <cell r="K42">
            <v>0</v>
          </cell>
          <cell r="L42">
            <v>0</v>
          </cell>
          <cell r="M42">
            <v>0</v>
          </cell>
        </row>
        <row r="43">
          <cell r="A43">
            <v>37</v>
          </cell>
          <cell r="B43" t="str">
            <v>ZZZ</v>
          </cell>
          <cell r="C43" t="str">
            <v/>
          </cell>
          <cell r="D43">
            <v>0</v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>
            <v>-1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38</v>
          </cell>
          <cell r="B44" t="str">
            <v>ZZZ</v>
          </cell>
          <cell r="C44" t="str">
            <v/>
          </cell>
          <cell r="D44">
            <v>0</v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>
            <v>-1</v>
          </cell>
          <cell r="K44">
            <v>0</v>
          </cell>
          <cell r="L44">
            <v>0</v>
          </cell>
          <cell r="M44">
            <v>0</v>
          </cell>
        </row>
        <row r="45">
          <cell r="A45">
            <v>39</v>
          </cell>
          <cell r="B45" t="str">
            <v>ZZZ</v>
          </cell>
          <cell r="C45" t="str">
            <v/>
          </cell>
          <cell r="D45">
            <v>0</v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>
            <v>-1</v>
          </cell>
          <cell r="K45">
            <v>0</v>
          </cell>
          <cell r="L45">
            <v>0</v>
          </cell>
          <cell r="M45">
            <v>0</v>
          </cell>
        </row>
        <row r="46">
          <cell r="A46">
            <v>40</v>
          </cell>
          <cell r="B46" t="str">
            <v>ZZZ</v>
          </cell>
          <cell r="C46" t="str">
            <v/>
          </cell>
          <cell r="D46">
            <v>0</v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>
            <v>-1</v>
          </cell>
          <cell r="K46">
            <v>0</v>
          </cell>
          <cell r="L46">
            <v>0</v>
          </cell>
          <cell r="M46">
            <v>0</v>
          </cell>
        </row>
        <row r="47">
          <cell r="A47">
            <v>41</v>
          </cell>
          <cell r="B47" t="str">
            <v>ZZZ</v>
          </cell>
          <cell r="C47" t="str">
            <v/>
          </cell>
          <cell r="D47">
            <v>0</v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>
            <v>-1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42</v>
          </cell>
          <cell r="B48" t="str">
            <v>ZZZ</v>
          </cell>
          <cell r="C48" t="str">
            <v/>
          </cell>
          <cell r="D48">
            <v>0</v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>
            <v>-1</v>
          </cell>
          <cell r="K48">
            <v>0</v>
          </cell>
          <cell r="L48">
            <v>0</v>
          </cell>
          <cell r="M48">
            <v>0</v>
          </cell>
        </row>
        <row r="49">
          <cell r="A49">
            <v>43</v>
          </cell>
          <cell r="B49" t="str">
            <v>ZZZ</v>
          </cell>
          <cell r="C49" t="str">
            <v/>
          </cell>
          <cell r="D49">
            <v>0</v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>
            <v>-1</v>
          </cell>
          <cell r="K49">
            <v>0</v>
          </cell>
          <cell r="L49">
            <v>0</v>
          </cell>
          <cell r="M49">
            <v>0</v>
          </cell>
        </row>
        <row r="50">
          <cell r="A50">
            <v>44</v>
          </cell>
          <cell r="B50" t="str">
            <v>ZZZ</v>
          </cell>
          <cell r="C50" t="str">
            <v/>
          </cell>
          <cell r="D50">
            <v>0</v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>
            <v>-1</v>
          </cell>
          <cell r="K50">
            <v>0</v>
          </cell>
          <cell r="L50">
            <v>0</v>
          </cell>
          <cell r="M50">
            <v>0</v>
          </cell>
        </row>
        <row r="51">
          <cell r="A51">
            <v>45</v>
          </cell>
          <cell r="B51" t="str">
            <v>ZZZ</v>
          </cell>
          <cell r="C51" t="str">
            <v/>
          </cell>
          <cell r="D51">
            <v>0</v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>
            <v>-1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46</v>
          </cell>
          <cell r="B52" t="str">
            <v>ZZZ</v>
          </cell>
          <cell r="C52" t="str">
            <v/>
          </cell>
          <cell r="D52">
            <v>0</v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>
            <v>-1</v>
          </cell>
          <cell r="K52">
            <v>0</v>
          </cell>
          <cell r="L52">
            <v>0</v>
          </cell>
          <cell r="M52">
            <v>0</v>
          </cell>
        </row>
        <row r="53">
          <cell r="A53">
            <v>47</v>
          </cell>
          <cell r="B53" t="str">
            <v>ZZZ</v>
          </cell>
          <cell r="C53" t="str">
            <v/>
          </cell>
          <cell r="D53">
            <v>0</v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>
            <v>-1</v>
          </cell>
          <cell r="K53">
            <v>0</v>
          </cell>
          <cell r="L53">
            <v>0</v>
          </cell>
          <cell r="M53">
            <v>0</v>
          </cell>
        </row>
        <row r="54">
          <cell r="A54">
            <v>48</v>
          </cell>
          <cell r="B54" t="str">
            <v>ZZZ</v>
          </cell>
          <cell r="C54" t="str">
            <v/>
          </cell>
          <cell r="D54">
            <v>0</v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>
            <v>-1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49</v>
          </cell>
          <cell r="B55" t="str">
            <v>ZZZ</v>
          </cell>
          <cell r="C55" t="str">
            <v/>
          </cell>
          <cell r="D55">
            <v>0</v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>
            <v>-1</v>
          </cell>
          <cell r="K55">
            <v>0</v>
          </cell>
          <cell r="L55">
            <v>0</v>
          </cell>
          <cell r="M55">
            <v>0</v>
          </cell>
        </row>
        <row r="56">
          <cell r="A56">
            <v>50</v>
          </cell>
          <cell r="B56" t="str">
            <v>ZZZ</v>
          </cell>
          <cell r="C56" t="str">
            <v/>
          </cell>
          <cell r="D56">
            <v>0</v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>
            <v>-1</v>
          </cell>
          <cell r="K56">
            <v>0</v>
          </cell>
          <cell r="L56">
            <v>0</v>
          </cell>
          <cell r="M56">
            <v>0</v>
          </cell>
        </row>
        <row r="57">
          <cell r="A57">
            <v>51</v>
          </cell>
          <cell r="B57" t="str">
            <v>ZZZ</v>
          </cell>
          <cell r="C57" t="str">
            <v/>
          </cell>
          <cell r="D57">
            <v>0</v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>
            <v>-1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52</v>
          </cell>
          <cell r="B58" t="str">
            <v>ZZZ</v>
          </cell>
          <cell r="C58" t="str">
            <v/>
          </cell>
          <cell r="D58">
            <v>0</v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J58">
            <v>-1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53</v>
          </cell>
          <cell r="B59" t="str">
            <v>ZZZ</v>
          </cell>
          <cell r="C59" t="str">
            <v/>
          </cell>
          <cell r="D59">
            <v>0</v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>
            <v>-1</v>
          </cell>
          <cell r="K59">
            <v>0</v>
          </cell>
          <cell r="L59">
            <v>0</v>
          </cell>
          <cell r="M59">
            <v>0</v>
          </cell>
        </row>
        <row r="60">
          <cell r="A60">
            <v>54</v>
          </cell>
          <cell r="B60" t="str">
            <v>ZZZ</v>
          </cell>
          <cell r="C60" t="str">
            <v/>
          </cell>
          <cell r="D60">
            <v>0</v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J60">
            <v>-1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55</v>
          </cell>
          <cell r="B61" t="str">
            <v>ZZZ</v>
          </cell>
          <cell r="C61" t="str">
            <v/>
          </cell>
          <cell r="D61">
            <v>0</v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>
            <v>-1</v>
          </cell>
          <cell r="K61">
            <v>0</v>
          </cell>
          <cell r="L61">
            <v>0</v>
          </cell>
          <cell r="M61">
            <v>0</v>
          </cell>
        </row>
        <row r="62">
          <cell r="A62">
            <v>56</v>
          </cell>
          <cell r="B62" t="str">
            <v>ZZZ</v>
          </cell>
          <cell r="C62" t="str">
            <v/>
          </cell>
          <cell r="D62">
            <v>0</v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>
            <v>-1</v>
          </cell>
          <cell r="K62">
            <v>0</v>
          </cell>
          <cell r="L62">
            <v>0</v>
          </cell>
          <cell r="M62">
            <v>0</v>
          </cell>
        </row>
        <row r="63">
          <cell r="A63">
            <v>57</v>
          </cell>
          <cell r="B63" t="str">
            <v>ZZZ</v>
          </cell>
          <cell r="C63" t="str">
            <v/>
          </cell>
          <cell r="D63">
            <v>0</v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>
            <v>-1</v>
          </cell>
          <cell r="K63">
            <v>0</v>
          </cell>
          <cell r="L63">
            <v>0</v>
          </cell>
          <cell r="M63">
            <v>0</v>
          </cell>
        </row>
        <row r="64">
          <cell r="A64">
            <v>58</v>
          </cell>
          <cell r="B64" t="str">
            <v>ZZZ</v>
          </cell>
          <cell r="C64" t="str">
            <v/>
          </cell>
          <cell r="D64">
            <v>0</v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>
            <v>-1</v>
          </cell>
          <cell r="K64">
            <v>0</v>
          </cell>
          <cell r="L64">
            <v>0</v>
          </cell>
          <cell r="M64">
            <v>0</v>
          </cell>
        </row>
        <row r="65">
          <cell r="A65">
            <v>59</v>
          </cell>
          <cell r="B65" t="str">
            <v>ZZZ</v>
          </cell>
          <cell r="C65" t="str">
            <v/>
          </cell>
          <cell r="D65">
            <v>0</v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>
            <v>-1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60</v>
          </cell>
          <cell r="B66" t="str">
            <v>ZZZ</v>
          </cell>
          <cell r="C66" t="str">
            <v/>
          </cell>
          <cell r="D66">
            <v>0</v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>
            <v>-1</v>
          </cell>
          <cell r="K66">
            <v>0</v>
          </cell>
          <cell r="L66">
            <v>0</v>
          </cell>
          <cell r="M66">
            <v>0</v>
          </cell>
        </row>
        <row r="67">
          <cell r="A67">
            <v>61</v>
          </cell>
          <cell r="B67" t="str">
            <v>ZZZ</v>
          </cell>
          <cell r="C67" t="str">
            <v/>
          </cell>
          <cell r="D67">
            <v>0</v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>
            <v>-1</v>
          </cell>
          <cell r="K67">
            <v>0</v>
          </cell>
          <cell r="L67">
            <v>0</v>
          </cell>
          <cell r="M67">
            <v>0</v>
          </cell>
        </row>
        <row r="68">
          <cell r="A68">
            <v>62</v>
          </cell>
          <cell r="B68" t="str">
            <v>ZZZ</v>
          </cell>
          <cell r="C68" t="str">
            <v/>
          </cell>
          <cell r="D68">
            <v>0</v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>
            <v>-1</v>
          </cell>
          <cell r="K68">
            <v>0</v>
          </cell>
          <cell r="L68">
            <v>0</v>
          </cell>
          <cell r="M68">
            <v>0</v>
          </cell>
        </row>
        <row r="69">
          <cell r="A69">
            <v>63</v>
          </cell>
          <cell r="B69" t="str">
            <v>ZZZ</v>
          </cell>
          <cell r="C69" t="str">
            <v/>
          </cell>
          <cell r="D69">
            <v>0</v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>
            <v>-1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64</v>
          </cell>
          <cell r="B70" t="str">
            <v>ZZZ</v>
          </cell>
          <cell r="C70" t="str">
            <v/>
          </cell>
          <cell r="D70">
            <v>0</v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>
            <v>-1</v>
          </cell>
          <cell r="K70">
            <v>0</v>
          </cell>
          <cell r="L70">
            <v>0</v>
          </cell>
          <cell r="M70">
            <v>0</v>
          </cell>
        </row>
        <row r="71">
          <cell r="B71">
            <v>1998</v>
          </cell>
          <cell r="C71">
            <v>2000</v>
          </cell>
          <cell r="F71">
            <v>2002</v>
          </cell>
          <cell r="G71">
            <v>2004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Árbitros"/>
      <sheetName val="Lista"/>
      <sheetName val="Prep Torneo"/>
      <sheetName val="Preparaciones"/>
      <sheetName val="Prep Sorteo"/>
      <sheetName val="Insertar"/>
      <sheetName val="Final8"/>
      <sheetName val="Prep Prev"/>
      <sheetName val="Q16"/>
      <sheetName val="Alt"/>
      <sheetName val="LL"/>
      <sheetName val="OJ2"/>
      <sheetName val="OJ3"/>
      <sheetName val="OJ4"/>
      <sheetName val="OJ5"/>
      <sheetName val="OJ6"/>
      <sheetName val="Entreno"/>
      <sheetName val="Informe"/>
      <sheetName val="Relacion WO"/>
    </sheetNames>
    <sheetDataSet>
      <sheetData sheetId="2">
        <row r="5">
          <cell r="A5" t="str">
            <v>III SINGLES&amp;DOUBLES CUP</v>
          </cell>
        </row>
        <row r="7">
          <cell r="A7">
            <v>42646</v>
          </cell>
          <cell r="B7" t="str">
            <v>ILLES BALEARS</v>
          </cell>
          <cell r="D7" t="str">
            <v>SPORTING T.C.</v>
          </cell>
          <cell r="E7">
            <v>5890878</v>
          </cell>
        </row>
        <row r="9">
          <cell r="A9" t="str">
            <v>NO</v>
          </cell>
          <cell r="B9" t="str">
            <v>Cadete</v>
          </cell>
          <cell r="C9" t="str">
            <v>Masculino</v>
          </cell>
          <cell r="D9" t="str">
            <v>RAMON</v>
          </cell>
          <cell r="E9" t="str">
            <v>PASCUAL COMAS</v>
          </cell>
        </row>
        <row r="11">
          <cell r="A11" t="str">
            <v>CALVIÁ</v>
          </cell>
          <cell r="E11" t="str">
            <v>Si</v>
          </cell>
        </row>
      </sheetData>
      <sheetData sheetId="4">
        <row r="3">
          <cell r="G3">
            <v>2</v>
          </cell>
        </row>
        <row r="7">
          <cell r="A7">
            <v>1</v>
          </cell>
          <cell r="B7" t="str">
            <v>KTIRI PERELLO</v>
          </cell>
          <cell r="C7" t="str">
            <v>MARC OTHMA</v>
          </cell>
          <cell r="D7">
            <v>5921889</v>
          </cell>
          <cell r="E7">
            <v>2900</v>
          </cell>
          <cell r="F7" t="str">
            <v>M</v>
          </cell>
          <cell r="G7">
            <v>37811</v>
          </cell>
          <cell r="H7">
            <v>0</v>
          </cell>
          <cell r="I7">
            <v>846</v>
          </cell>
          <cell r="J7">
            <v>407</v>
          </cell>
          <cell r="K7">
            <v>0</v>
          </cell>
          <cell r="L7">
            <v>0</v>
          </cell>
          <cell r="M7">
            <v>0</v>
          </cell>
        </row>
        <row r="8">
          <cell r="A8">
            <v>2</v>
          </cell>
          <cell r="B8" t="str">
            <v>RUEDA OTINIANO</v>
          </cell>
          <cell r="C8" t="str">
            <v>FCO JUNIOR</v>
          </cell>
          <cell r="D8">
            <v>5886447</v>
          </cell>
          <cell r="E8">
            <v>2347</v>
          </cell>
          <cell r="F8" t="str">
            <v>M</v>
          </cell>
          <cell r="G8">
            <v>36920</v>
          </cell>
          <cell r="H8">
            <v>0</v>
          </cell>
          <cell r="I8">
            <v>5243</v>
          </cell>
          <cell r="J8">
            <v>52</v>
          </cell>
          <cell r="K8" t="str">
            <v>WC</v>
          </cell>
          <cell r="L8">
            <v>0</v>
          </cell>
          <cell r="M8">
            <v>0</v>
          </cell>
        </row>
        <row r="9">
          <cell r="A9">
            <v>3</v>
          </cell>
          <cell r="B9" t="str">
            <v>MARTIN MOYA</v>
          </cell>
          <cell r="C9" t="str">
            <v>DANIEL</v>
          </cell>
          <cell r="D9">
            <v>5902623</v>
          </cell>
          <cell r="E9">
            <v>1949</v>
          </cell>
          <cell r="F9" t="str">
            <v>M</v>
          </cell>
          <cell r="G9">
            <v>37099</v>
          </cell>
          <cell r="H9">
            <v>0</v>
          </cell>
          <cell r="I9">
            <v>5768</v>
          </cell>
          <cell r="J9">
            <v>44</v>
          </cell>
          <cell r="K9">
            <v>0</v>
          </cell>
          <cell r="L9">
            <v>0</v>
          </cell>
          <cell r="M9">
            <v>0</v>
          </cell>
        </row>
        <row r="10">
          <cell r="A10">
            <v>4</v>
          </cell>
          <cell r="B10" t="str">
            <v>PEREZ MUNTANER</v>
          </cell>
          <cell r="C10" t="str">
            <v>MATEU</v>
          </cell>
          <cell r="D10">
            <v>5895076</v>
          </cell>
          <cell r="E10">
            <v>923</v>
          </cell>
          <cell r="F10" t="str">
            <v>M</v>
          </cell>
          <cell r="G10">
            <v>36999</v>
          </cell>
          <cell r="H10">
            <v>0</v>
          </cell>
          <cell r="I10">
            <v>5832</v>
          </cell>
          <cell r="J10">
            <v>43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5</v>
          </cell>
          <cell r="B11" t="str">
            <v>LOPEZ MOLL</v>
          </cell>
          <cell r="C11" t="str">
            <v>JUAN MIQUE</v>
          </cell>
          <cell r="D11">
            <v>5895125</v>
          </cell>
          <cell r="E11">
            <v>1978</v>
          </cell>
          <cell r="F11" t="str">
            <v>M</v>
          </cell>
          <cell r="G11">
            <v>36587</v>
          </cell>
          <cell r="H11">
            <v>0</v>
          </cell>
          <cell r="I11">
            <v>18118</v>
          </cell>
          <cell r="J11">
            <v>1</v>
          </cell>
          <cell r="K11">
            <v>0</v>
          </cell>
          <cell r="L11">
            <v>0</v>
          </cell>
          <cell r="M11">
            <v>0</v>
          </cell>
        </row>
        <row r="12">
          <cell r="A12">
            <v>6</v>
          </cell>
          <cell r="B12" t="str">
            <v>GIBANEL VELASCO</v>
          </cell>
          <cell r="C12" t="str">
            <v>LLORENÇ</v>
          </cell>
          <cell r="D12">
            <v>5885522</v>
          </cell>
          <cell r="E12">
            <v>2309</v>
          </cell>
          <cell r="F12" t="str">
            <v>M</v>
          </cell>
          <cell r="G12">
            <v>36781</v>
          </cell>
          <cell r="H12">
            <v>0</v>
          </cell>
          <cell r="I12">
            <v>0</v>
          </cell>
          <cell r="J12">
            <v>0</v>
          </cell>
          <cell r="K12" t="str">
            <v>WC</v>
          </cell>
          <cell r="L12">
            <v>0</v>
          </cell>
          <cell r="M12">
            <v>0</v>
          </cell>
        </row>
        <row r="13">
          <cell r="A13">
            <v>7</v>
          </cell>
          <cell r="B13" t="str">
            <v>ZZZ</v>
          </cell>
          <cell r="C13" t="str">
            <v/>
          </cell>
          <cell r="D13">
            <v>0</v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>
            <v>-1</v>
          </cell>
          <cell r="K13">
            <v>0</v>
          </cell>
          <cell r="L13">
            <v>0</v>
          </cell>
          <cell r="M13">
            <v>0</v>
          </cell>
        </row>
        <row r="14">
          <cell r="A14">
            <v>8</v>
          </cell>
          <cell r="B14" t="str">
            <v>ZZZ</v>
          </cell>
          <cell r="C14" t="str">
            <v/>
          </cell>
          <cell r="D14">
            <v>0</v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>
            <v>-1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9</v>
          </cell>
          <cell r="B15" t="str">
            <v>ZZZ</v>
          </cell>
          <cell r="C15" t="str">
            <v/>
          </cell>
          <cell r="D15">
            <v>0</v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>
            <v>-1</v>
          </cell>
          <cell r="K15">
            <v>0</v>
          </cell>
          <cell r="L15">
            <v>0</v>
          </cell>
          <cell r="M15">
            <v>0</v>
          </cell>
        </row>
        <row r="16">
          <cell r="A16">
            <v>10</v>
          </cell>
          <cell r="B16" t="str">
            <v>ZZZ</v>
          </cell>
          <cell r="C16" t="str">
            <v/>
          </cell>
          <cell r="D16">
            <v>0</v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>
            <v>-1</v>
          </cell>
          <cell r="K16">
            <v>0</v>
          </cell>
          <cell r="L16">
            <v>0</v>
          </cell>
          <cell r="M16">
            <v>0</v>
          </cell>
        </row>
        <row r="17">
          <cell r="A17">
            <v>11</v>
          </cell>
          <cell r="B17" t="str">
            <v>ZZZ</v>
          </cell>
          <cell r="C17" t="str">
            <v/>
          </cell>
          <cell r="D17">
            <v>0</v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>
            <v>-1</v>
          </cell>
          <cell r="K17">
            <v>0</v>
          </cell>
          <cell r="L17">
            <v>0</v>
          </cell>
          <cell r="M17">
            <v>0</v>
          </cell>
        </row>
        <row r="18">
          <cell r="A18">
            <v>12</v>
          </cell>
          <cell r="B18" t="str">
            <v>ZZZ</v>
          </cell>
          <cell r="C18" t="str">
            <v/>
          </cell>
          <cell r="D18">
            <v>0</v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>
            <v>-1</v>
          </cell>
          <cell r="K18">
            <v>0</v>
          </cell>
          <cell r="L18">
            <v>0</v>
          </cell>
          <cell r="M18">
            <v>0</v>
          </cell>
        </row>
        <row r="19">
          <cell r="A19">
            <v>13</v>
          </cell>
          <cell r="B19" t="str">
            <v>ZZZ</v>
          </cell>
          <cell r="C19" t="str">
            <v/>
          </cell>
          <cell r="D19">
            <v>0</v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>
            <v>-1</v>
          </cell>
          <cell r="K19">
            <v>0</v>
          </cell>
          <cell r="L19">
            <v>0</v>
          </cell>
          <cell r="M19">
            <v>0</v>
          </cell>
        </row>
        <row r="20">
          <cell r="A20">
            <v>14</v>
          </cell>
          <cell r="B20" t="str">
            <v>ZZZ</v>
          </cell>
          <cell r="C20" t="str">
            <v/>
          </cell>
          <cell r="D20">
            <v>0</v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>
            <v>-1</v>
          </cell>
          <cell r="K20">
            <v>0</v>
          </cell>
          <cell r="L20">
            <v>0</v>
          </cell>
          <cell r="M20">
            <v>0</v>
          </cell>
        </row>
        <row r="21">
          <cell r="A21">
            <v>15</v>
          </cell>
          <cell r="B21" t="str">
            <v>ZZZ</v>
          </cell>
          <cell r="C21" t="str">
            <v/>
          </cell>
          <cell r="D21">
            <v>0</v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>
            <v>-1</v>
          </cell>
          <cell r="K21">
            <v>0</v>
          </cell>
          <cell r="L21">
            <v>0</v>
          </cell>
          <cell r="M21">
            <v>0</v>
          </cell>
        </row>
        <row r="22">
          <cell r="A22">
            <v>16</v>
          </cell>
          <cell r="B22" t="str">
            <v>ZZZ</v>
          </cell>
          <cell r="C22" t="str">
            <v/>
          </cell>
          <cell r="D22">
            <v>0</v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>
            <v>-1</v>
          </cell>
          <cell r="K22">
            <v>0</v>
          </cell>
          <cell r="L22">
            <v>0</v>
          </cell>
          <cell r="M22">
            <v>0</v>
          </cell>
        </row>
        <row r="23">
          <cell r="A23">
            <v>17</v>
          </cell>
          <cell r="B23" t="str">
            <v>ZZZ</v>
          </cell>
          <cell r="C23" t="str">
            <v/>
          </cell>
          <cell r="D23">
            <v>0</v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>
            <v>-1</v>
          </cell>
          <cell r="K23">
            <v>0</v>
          </cell>
          <cell r="L23">
            <v>0</v>
          </cell>
          <cell r="M23">
            <v>0</v>
          </cell>
        </row>
        <row r="24">
          <cell r="A24">
            <v>18</v>
          </cell>
          <cell r="B24" t="str">
            <v>ZZZ</v>
          </cell>
          <cell r="C24" t="str">
            <v/>
          </cell>
          <cell r="D24">
            <v>0</v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>
            <v>-1</v>
          </cell>
          <cell r="K24">
            <v>0</v>
          </cell>
          <cell r="L24">
            <v>0</v>
          </cell>
          <cell r="M24">
            <v>0</v>
          </cell>
        </row>
        <row r="25">
          <cell r="A25">
            <v>19</v>
          </cell>
          <cell r="B25" t="str">
            <v>ZZZ</v>
          </cell>
          <cell r="C25" t="str">
            <v/>
          </cell>
          <cell r="D25">
            <v>0</v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>
            <v>-1</v>
          </cell>
          <cell r="K25">
            <v>0</v>
          </cell>
          <cell r="L25">
            <v>0</v>
          </cell>
          <cell r="M25">
            <v>0</v>
          </cell>
        </row>
        <row r="26">
          <cell r="A26">
            <v>20</v>
          </cell>
          <cell r="B26" t="str">
            <v>ZZZ</v>
          </cell>
          <cell r="C26" t="str">
            <v/>
          </cell>
          <cell r="D26">
            <v>0</v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>
            <v>-1</v>
          </cell>
          <cell r="K26">
            <v>0</v>
          </cell>
          <cell r="L26">
            <v>0</v>
          </cell>
          <cell r="M26">
            <v>0</v>
          </cell>
        </row>
        <row r="27">
          <cell r="A27">
            <v>21</v>
          </cell>
          <cell r="B27" t="str">
            <v>ZZZ</v>
          </cell>
          <cell r="C27" t="str">
            <v/>
          </cell>
          <cell r="D27">
            <v>0</v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>
            <v>-1</v>
          </cell>
          <cell r="K27">
            <v>0</v>
          </cell>
          <cell r="L27">
            <v>0</v>
          </cell>
          <cell r="M27">
            <v>0</v>
          </cell>
        </row>
        <row r="28">
          <cell r="A28">
            <v>22</v>
          </cell>
          <cell r="B28" t="str">
            <v>ZZZ</v>
          </cell>
          <cell r="C28" t="str">
            <v/>
          </cell>
          <cell r="D28">
            <v>0</v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>
            <v>-1</v>
          </cell>
          <cell r="K28">
            <v>0</v>
          </cell>
          <cell r="L28">
            <v>0</v>
          </cell>
          <cell r="M28">
            <v>0</v>
          </cell>
        </row>
        <row r="29">
          <cell r="A29">
            <v>23</v>
          </cell>
          <cell r="B29" t="str">
            <v>ZZZ</v>
          </cell>
          <cell r="C29" t="str">
            <v/>
          </cell>
          <cell r="D29">
            <v>0</v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>
            <v>-1</v>
          </cell>
          <cell r="K29">
            <v>0</v>
          </cell>
          <cell r="L29">
            <v>0</v>
          </cell>
          <cell r="M29">
            <v>0</v>
          </cell>
        </row>
        <row r="30">
          <cell r="A30">
            <v>24</v>
          </cell>
          <cell r="B30" t="str">
            <v>ZZZ</v>
          </cell>
          <cell r="C30" t="str">
            <v/>
          </cell>
          <cell r="D30">
            <v>0</v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>
            <v>-1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25</v>
          </cell>
          <cell r="B31" t="str">
            <v>ZZZ</v>
          </cell>
          <cell r="C31" t="str">
            <v/>
          </cell>
          <cell r="D31">
            <v>0</v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>
            <v>-1</v>
          </cell>
          <cell r="K31">
            <v>0</v>
          </cell>
          <cell r="L31">
            <v>0</v>
          </cell>
          <cell r="M31">
            <v>0</v>
          </cell>
        </row>
        <row r="32">
          <cell r="A32">
            <v>26</v>
          </cell>
          <cell r="B32" t="str">
            <v>ZZZ</v>
          </cell>
          <cell r="C32" t="str">
            <v/>
          </cell>
          <cell r="D32">
            <v>0</v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>
            <v>-1</v>
          </cell>
          <cell r="K32">
            <v>0</v>
          </cell>
          <cell r="L32">
            <v>0</v>
          </cell>
          <cell r="M32">
            <v>0</v>
          </cell>
        </row>
        <row r="33">
          <cell r="A33">
            <v>27</v>
          </cell>
          <cell r="B33" t="str">
            <v>ZZZ</v>
          </cell>
          <cell r="C33" t="str">
            <v/>
          </cell>
          <cell r="D33">
            <v>0</v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>
            <v>-1</v>
          </cell>
          <cell r="K33">
            <v>0</v>
          </cell>
          <cell r="L33">
            <v>0</v>
          </cell>
          <cell r="M33">
            <v>0</v>
          </cell>
        </row>
        <row r="34">
          <cell r="A34">
            <v>28</v>
          </cell>
          <cell r="B34" t="str">
            <v>ZZZ</v>
          </cell>
          <cell r="C34" t="str">
            <v/>
          </cell>
          <cell r="D34">
            <v>0</v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>
            <v>-1</v>
          </cell>
          <cell r="K34">
            <v>0</v>
          </cell>
          <cell r="L34">
            <v>0</v>
          </cell>
          <cell r="M34">
            <v>0</v>
          </cell>
        </row>
        <row r="35">
          <cell r="A35">
            <v>29</v>
          </cell>
          <cell r="B35" t="str">
            <v>ZZZ</v>
          </cell>
          <cell r="C35" t="str">
            <v/>
          </cell>
          <cell r="D35">
            <v>0</v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>
            <v>-1</v>
          </cell>
          <cell r="K35">
            <v>0</v>
          </cell>
          <cell r="L35">
            <v>0</v>
          </cell>
          <cell r="M35">
            <v>0</v>
          </cell>
        </row>
        <row r="36">
          <cell r="A36">
            <v>30</v>
          </cell>
          <cell r="B36" t="str">
            <v>ZZZ</v>
          </cell>
          <cell r="C36" t="str">
            <v/>
          </cell>
          <cell r="D36">
            <v>0</v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>
            <v>-1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31</v>
          </cell>
          <cell r="B37" t="str">
            <v>ZZZ</v>
          </cell>
          <cell r="C37" t="str">
            <v/>
          </cell>
          <cell r="D37">
            <v>0</v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>
            <v>-1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32</v>
          </cell>
          <cell r="B38" t="str">
            <v>ZZZ</v>
          </cell>
          <cell r="C38" t="str">
            <v/>
          </cell>
          <cell r="D38">
            <v>0</v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>
            <v>-1</v>
          </cell>
          <cell r="K38">
            <v>0</v>
          </cell>
          <cell r="L38">
            <v>0</v>
          </cell>
          <cell r="M38">
            <v>0</v>
          </cell>
        </row>
        <row r="39">
          <cell r="A39">
            <v>33</v>
          </cell>
          <cell r="B39" t="str">
            <v>ZZZ</v>
          </cell>
          <cell r="C39" t="str">
            <v/>
          </cell>
          <cell r="D39">
            <v>0</v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>
            <v>-1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34</v>
          </cell>
          <cell r="B40" t="str">
            <v>ZZZ</v>
          </cell>
          <cell r="C40" t="str">
            <v/>
          </cell>
          <cell r="D40">
            <v>0</v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>
            <v>-1</v>
          </cell>
          <cell r="K40">
            <v>0</v>
          </cell>
          <cell r="L40">
            <v>0</v>
          </cell>
          <cell r="M40">
            <v>0</v>
          </cell>
        </row>
        <row r="41">
          <cell r="A41">
            <v>35</v>
          </cell>
          <cell r="B41" t="str">
            <v>ZZZ</v>
          </cell>
          <cell r="C41" t="str">
            <v/>
          </cell>
          <cell r="D41">
            <v>0</v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>
            <v>-1</v>
          </cell>
          <cell r="K41">
            <v>0</v>
          </cell>
          <cell r="L41">
            <v>0</v>
          </cell>
          <cell r="M41">
            <v>0</v>
          </cell>
        </row>
        <row r="42">
          <cell r="A42">
            <v>36</v>
          </cell>
          <cell r="B42" t="str">
            <v>ZZZ</v>
          </cell>
          <cell r="C42" t="str">
            <v/>
          </cell>
          <cell r="D42">
            <v>0</v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>
            <v>-1</v>
          </cell>
          <cell r="K42">
            <v>0</v>
          </cell>
          <cell r="L42">
            <v>0</v>
          </cell>
          <cell r="M42">
            <v>0</v>
          </cell>
        </row>
        <row r="43">
          <cell r="A43">
            <v>37</v>
          </cell>
          <cell r="B43" t="str">
            <v>ZZZ</v>
          </cell>
          <cell r="C43" t="str">
            <v/>
          </cell>
          <cell r="D43">
            <v>0</v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>
            <v>-1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38</v>
          </cell>
          <cell r="B44" t="str">
            <v>ZZZ</v>
          </cell>
          <cell r="C44" t="str">
            <v/>
          </cell>
          <cell r="D44">
            <v>0</v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>
            <v>-1</v>
          </cell>
          <cell r="K44">
            <v>0</v>
          </cell>
          <cell r="L44">
            <v>0</v>
          </cell>
          <cell r="M44">
            <v>0</v>
          </cell>
        </row>
        <row r="45">
          <cell r="A45">
            <v>39</v>
          </cell>
          <cell r="B45" t="str">
            <v>ZZZ</v>
          </cell>
          <cell r="C45" t="str">
            <v/>
          </cell>
          <cell r="D45">
            <v>0</v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>
            <v>-1</v>
          </cell>
          <cell r="K45">
            <v>0</v>
          </cell>
          <cell r="L45">
            <v>0</v>
          </cell>
          <cell r="M45">
            <v>0</v>
          </cell>
        </row>
        <row r="46">
          <cell r="A46">
            <v>40</v>
          </cell>
          <cell r="B46" t="str">
            <v>ZZZ</v>
          </cell>
          <cell r="C46" t="str">
            <v/>
          </cell>
          <cell r="D46">
            <v>0</v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>
            <v>-1</v>
          </cell>
          <cell r="K46">
            <v>0</v>
          </cell>
          <cell r="L46">
            <v>0</v>
          </cell>
          <cell r="M46">
            <v>0</v>
          </cell>
        </row>
        <row r="47">
          <cell r="A47">
            <v>41</v>
          </cell>
          <cell r="B47" t="str">
            <v>ZZZ</v>
          </cell>
          <cell r="C47" t="str">
            <v/>
          </cell>
          <cell r="D47">
            <v>0</v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>
            <v>-1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42</v>
          </cell>
          <cell r="B48" t="str">
            <v>ZZZ</v>
          </cell>
          <cell r="C48" t="str">
            <v/>
          </cell>
          <cell r="D48">
            <v>0</v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>
            <v>-1</v>
          </cell>
          <cell r="K48">
            <v>0</v>
          </cell>
          <cell r="L48">
            <v>0</v>
          </cell>
          <cell r="M48">
            <v>0</v>
          </cell>
        </row>
        <row r="49">
          <cell r="A49">
            <v>43</v>
          </cell>
          <cell r="B49" t="str">
            <v>ZZZ</v>
          </cell>
          <cell r="C49" t="str">
            <v/>
          </cell>
          <cell r="D49">
            <v>0</v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>
            <v>-1</v>
          </cell>
          <cell r="K49">
            <v>0</v>
          </cell>
          <cell r="L49">
            <v>0</v>
          </cell>
          <cell r="M49">
            <v>0</v>
          </cell>
        </row>
        <row r="50">
          <cell r="A50">
            <v>44</v>
          </cell>
          <cell r="B50" t="str">
            <v>ZZZ</v>
          </cell>
          <cell r="C50" t="str">
            <v/>
          </cell>
          <cell r="D50">
            <v>0</v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>
            <v>-1</v>
          </cell>
          <cell r="K50">
            <v>0</v>
          </cell>
          <cell r="L50">
            <v>0</v>
          </cell>
          <cell r="M50">
            <v>0</v>
          </cell>
        </row>
        <row r="51">
          <cell r="A51">
            <v>45</v>
          </cell>
          <cell r="B51" t="str">
            <v>ZZZ</v>
          </cell>
          <cell r="C51" t="str">
            <v/>
          </cell>
          <cell r="D51">
            <v>0</v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>
            <v>-1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46</v>
          </cell>
          <cell r="B52" t="str">
            <v>ZZZ</v>
          </cell>
          <cell r="C52" t="str">
            <v/>
          </cell>
          <cell r="D52">
            <v>0</v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>
            <v>-1</v>
          </cell>
          <cell r="K52">
            <v>0</v>
          </cell>
          <cell r="L52">
            <v>0</v>
          </cell>
          <cell r="M52">
            <v>0</v>
          </cell>
        </row>
        <row r="53">
          <cell r="A53">
            <v>47</v>
          </cell>
          <cell r="B53" t="str">
            <v>ZZZ</v>
          </cell>
          <cell r="C53" t="str">
            <v/>
          </cell>
          <cell r="D53">
            <v>0</v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>
            <v>-1</v>
          </cell>
          <cell r="K53">
            <v>0</v>
          </cell>
          <cell r="L53">
            <v>0</v>
          </cell>
          <cell r="M53">
            <v>0</v>
          </cell>
        </row>
        <row r="54">
          <cell r="A54">
            <v>48</v>
          </cell>
          <cell r="B54" t="str">
            <v>ZZZ</v>
          </cell>
          <cell r="C54" t="str">
            <v/>
          </cell>
          <cell r="D54">
            <v>0</v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>
            <v>-1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49</v>
          </cell>
          <cell r="B55" t="str">
            <v>ZZZ</v>
          </cell>
          <cell r="C55" t="str">
            <v/>
          </cell>
          <cell r="D55">
            <v>0</v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>
            <v>-1</v>
          </cell>
          <cell r="K55">
            <v>0</v>
          </cell>
          <cell r="L55">
            <v>0</v>
          </cell>
          <cell r="M55">
            <v>0</v>
          </cell>
        </row>
        <row r="56">
          <cell r="A56">
            <v>50</v>
          </cell>
          <cell r="B56" t="str">
            <v>ZZZ</v>
          </cell>
          <cell r="C56" t="str">
            <v/>
          </cell>
          <cell r="D56">
            <v>0</v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>
            <v>-1</v>
          </cell>
          <cell r="K56">
            <v>0</v>
          </cell>
          <cell r="L56">
            <v>0</v>
          </cell>
          <cell r="M56">
            <v>0</v>
          </cell>
        </row>
        <row r="57">
          <cell r="A57">
            <v>51</v>
          </cell>
          <cell r="B57" t="str">
            <v>ZZZ</v>
          </cell>
          <cell r="C57" t="str">
            <v/>
          </cell>
          <cell r="D57">
            <v>0</v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>
            <v>-1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52</v>
          </cell>
          <cell r="B58" t="str">
            <v>ZZZ</v>
          </cell>
          <cell r="C58" t="str">
            <v/>
          </cell>
          <cell r="D58">
            <v>0</v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J58">
            <v>-1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53</v>
          </cell>
          <cell r="B59" t="str">
            <v>ZZZ</v>
          </cell>
          <cell r="C59" t="str">
            <v/>
          </cell>
          <cell r="D59">
            <v>0</v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>
            <v>-1</v>
          </cell>
          <cell r="K59">
            <v>0</v>
          </cell>
          <cell r="L59">
            <v>0</v>
          </cell>
          <cell r="M59">
            <v>0</v>
          </cell>
        </row>
        <row r="60">
          <cell r="A60">
            <v>54</v>
          </cell>
          <cell r="B60" t="str">
            <v>ZZZ</v>
          </cell>
          <cell r="C60" t="str">
            <v/>
          </cell>
          <cell r="D60">
            <v>0</v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J60">
            <v>-1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55</v>
          </cell>
          <cell r="B61" t="str">
            <v>ZZZ</v>
          </cell>
          <cell r="C61" t="str">
            <v/>
          </cell>
          <cell r="D61">
            <v>0</v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>
            <v>-1</v>
          </cell>
          <cell r="K61">
            <v>0</v>
          </cell>
          <cell r="L61">
            <v>0</v>
          </cell>
          <cell r="M61">
            <v>0</v>
          </cell>
        </row>
        <row r="62">
          <cell r="A62">
            <v>56</v>
          </cell>
          <cell r="B62" t="str">
            <v>ZZZ</v>
          </cell>
          <cell r="C62" t="str">
            <v/>
          </cell>
          <cell r="D62">
            <v>0</v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>
            <v>-1</v>
          </cell>
          <cell r="K62">
            <v>0</v>
          </cell>
          <cell r="L62">
            <v>0</v>
          </cell>
          <cell r="M62">
            <v>0</v>
          </cell>
        </row>
        <row r="63">
          <cell r="A63">
            <v>57</v>
          </cell>
          <cell r="B63" t="str">
            <v>ZZZ</v>
          </cell>
          <cell r="C63" t="str">
            <v/>
          </cell>
          <cell r="D63">
            <v>0</v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>
            <v>-1</v>
          </cell>
          <cell r="K63">
            <v>0</v>
          </cell>
          <cell r="L63">
            <v>0</v>
          </cell>
          <cell r="M63">
            <v>0</v>
          </cell>
        </row>
        <row r="64">
          <cell r="A64">
            <v>58</v>
          </cell>
          <cell r="B64" t="str">
            <v>ZZZ</v>
          </cell>
          <cell r="C64" t="str">
            <v/>
          </cell>
          <cell r="D64">
            <v>0</v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>
            <v>-1</v>
          </cell>
          <cell r="K64">
            <v>0</v>
          </cell>
          <cell r="L64">
            <v>0</v>
          </cell>
          <cell r="M64">
            <v>0</v>
          </cell>
        </row>
        <row r="65">
          <cell r="A65">
            <v>59</v>
          </cell>
          <cell r="B65" t="str">
            <v>ZZZ</v>
          </cell>
          <cell r="C65" t="str">
            <v/>
          </cell>
          <cell r="D65">
            <v>0</v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>
            <v>-1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60</v>
          </cell>
          <cell r="B66" t="str">
            <v>ZZZ</v>
          </cell>
          <cell r="C66" t="str">
            <v/>
          </cell>
          <cell r="D66">
            <v>0</v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>
            <v>-1</v>
          </cell>
          <cell r="K66">
            <v>0</v>
          </cell>
          <cell r="L66">
            <v>0</v>
          </cell>
          <cell r="M66">
            <v>0</v>
          </cell>
        </row>
        <row r="67">
          <cell r="A67">
            <v>61</v>
          </cell>
          <cell r="B67" t="str">
            <v>ZZZ</v>
          </cell>
          <cell r="C67" t="str">
            <v/>
          </cell>
          <cell r="D67">
            <v>0</v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>
            <v>-1</v>
          </cell>
          <cell r="K67">
            <v>0</v>
          </cell>
          <cell r="L67">
            <v>0</v>
          </cell>
          <cell r="M67">
            <v>0</v>
          </cell>
        </row>
        <row r="68">
          <cell r="A68">
            <v>62</v>
          </cell>
          <cell r="B68" t="str">
            <v>ZZZ</v>
          </cell>
          <cell r="C68" t="str">
            <v/>
          </cell>
          <cell r="D68">
            <v>0</v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>
            <v>-1</v>
          </cell>
          <cell r="K68">
            <v>0</v>
          </cell>
          <cell r="L68">
            <v>0</v>
          </cell>
          <cell r="M68">
            <v>0</v>
          </cell>
        </row>
        <row r="69">
          <cell r="A69">
            <v>63</v>
          </cell>
          <cell r="B69" t="str">
            <v>ZZZ</v>
          </cell>
          <cell r="C69" t="str">
            <v/>
          </cell>
          <cell r="D69">
            <v>0</v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>
            <v>-1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64</v>
          </cell>
          <cell r="B70" t="str">
            <v>ZZZ</v>
          </cell>
          <cell r="C70" t="str">
            <v/>
          </cell>
          <cell r="D70">
            <v>0</v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>
            <v>-1</v>
          </cell>
          <cell r="K70">
            <v>0</v>
          </cell>
          <cell r="L70">
            <v>0</v>
          </cell>
          <cell r="M70">
            <v>0</v>
          </cell>
        </row>
        <row r="71">
          <cell r="B71">
            <v>1998</v>
          </cell>
          <cell r="C71">
            <v>2000</v>
          </cell>
          <cell r="F71">
            <v>2002</v>
          </cell>
          <cell r="G71">
            <v>2004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Árbitros"/>
      <sheetName val="Lista"/>
      <sheetName val="Prep Torneo"/>
      <sheetName val="Preparaciones"/>
      <sheetName val="Prep Sorteo"/>
      <sheetName val="Insertar"/>
      <sheetName val="Final16"/>
      <sheetName val="Prep Prev"/>
      <sheetName val="Q16"/>
      <sheetName val="Alt"/>
      <sheetName val="LL"/>
      <sheetName val="OJ2"/>
      <sheetName val="OJ3"/>
      <sheetName val="OJ4"/>
      <sheetName val="OJ5"/>
      <sheetName val="OJ6"/>
      <sheetName val="Entreno"/>
      <sheetName val="Informe"/>
      <sheetName val="Relacion WO"/>
    </sheetNames>
    <sheetDataSet>
      <sheetData sheetId="2">
        <row r="5">
          <cell r="A5" t="str">
            <v>III SINGLES&amp;DOUBLES CUP</v>
          </cell>
        </row>
        <row r="7">
          <cell r="A7">
            <v>42646</v>
          </cell>
          <cell r="B7" t="str">
            <v>ILLES BALEARS</v>
          </cell>
          <cell r="D7" t="str">
            <v>SPORTING T.C.</v>
          </cell>
          <cell r="E7">
            <v>5890878</v>
          </cell>
        </row>
        <row r="9">
          <cell r="A9" t="str">
            <v>NO</v>
          </cell>
          <cell r="B9" t="str">
            <v>Absoluto</v>
          </cell>
          <cell r="C9" t="str">
            <v>Masculino</v>
          </cell>
          <cell r="D9" t="str">
            <v>RAMON</v>
          </cell>
          <cell r="E9" t="str">
            <v>PASCUAL COMAS</v>
          </cell>
        </row>
        <row r="11">
          <cell r="A11" t="str">
            <v>CALVIÁ</v>
          </cell>
          <cell r="E11" t="str">
            <v>Si</v>
          </cell>
        </row>
      </sheetData>
      <sheetData sheetId="4">
        <row r="3">
          <cell r="G3">
            <v>4</v>
          </cell>
        </row>
        <row r="7">
          <cell r="A7">
            <v>1</v>
          </cell>
          <cell r="B7" t="str">
            <v>VAZQUEZ BENNASSAR</v>
          </cell>
          <cell r="C7" t="str">
            <v>JAVIER</v>
          </cell>
          <cell r="D7">
            <v>5877173</v>
          </cell>
          <cell r="E7">
            <v>2915</v>
          </cell>
          <cell r="F7" t="str">
            <v>M</v>
          </cell>
          <cell r="G7">
            <v>37219</v>
          </cell>
          <cell r="H7">
            <v>0</v>
          </cell>
          <cell r="I7">
            <v>191</v>
          </cell>
          <cell r="J7">
            <v>1361</v>
          </cell>
          <cell r="K7">
            <v>0</v>
          </cell>
          <cell r="L7">
            <v>0</v>
          </cell>
          <cell r="M7">
            <v>0</v>
          </cell>
        </row>
        <row r="8">
          <cell r="A8">
            <v>2</v>
          </cell>
          <cell r="B8" t="str">
            <v>BARRAZA ESCOBARES</v>
          </cell>
          <cell r="C8" t="str">
            <v>JOAQUIN CA</v>
          </cell>
          <cell r="D8">
            <v>5873725</v>
          </cell>
          <cell r="E8">
            <v>2033</v>
          </cell>
          <cell r="F8" t="str">
            <v>M</v>
          </cell>
          <cell r="G8">
            <v>35444</v>
          </cell>
          <cell r="H8">
            <v>0</v>
          </cell>
          <cell r="I8">
            <v>363</v>
          </cell>
          <cell r="J8">
            <v>787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3</v>
          </cell>
          <cell r="B9" t="str">
            <v>RIVERO CRESPO</v>
          </cell>
          <cell r="C9" t="str">
            <v>IÑAQUI</v>
          </cell>
          <cell r="D9">
            <v>5854486</v>
          </cell>
          <cell r="E9">
            <v>1958</v>
          </cell>
          <cell r="F9" t="str">
            <v>M</v>
          </cell>
          <cell r="G9">
            <v>36008</v>
          </cell>
          <cell r="H9">
            <v>0</v>
          </cell>
          <cell r="I9">
            <v>412</v>
          </cell>
          <cell r="J9">
            <v>728</v>
          </cell>
          <cell r="K9" t="str">
            <v>WC</v>
          </cell>
          <cell r="L9">
            <v>0</v>
          </cell>
          <cell r="M9">
            <v>0</v>
          </cell>
        </row>
        <row r="10">
          <cell r="A10">
            <v>4</v>
          </cell>
          <cell r="B10" t="str">
            <v>MANN</v>
          </cell>
          <cell r="C10" t="str">
            <v>MAXIMILIAN</v>
          </cell>
          <cell r="D10">
            <v>5890480</v>
          </cell>
          <cell r="E10">
            <v>2192</v>
          </cell>
          <cell r="F10" t="str">
            <v>M</v>
          </cell>
          <cell r="G10">
            <v>32982</v>
          </cell>
          <cell r="H10">
            <v>21</v>
          </cell>
          <cell r="I10">
            <v>0</v>
          </cell>
          <cell r="J10">
            <v>435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5</v>
          </cell>
          <cell r="B11" t="str">
            <v>VAN GEERKE</v>
          </cell>
          <cell r="C11" t="str">
            <v>DAVY</v>
          </cell>
          <cell r="D11">
            <v>5921590</v>
          </cell>
          <cell r="E11">
            <v>2914</v>
          </cell>
          <cell r="F11" t="str">
            <v>M</v>
          </cell>
          <cell r="G11">
            <v>35933</v>
          </cell>
          <cell r="H11">
            <v>19</v>
          </cell>
          <cell r="I11">
            <v>0</v>
          </cell>
          <cell r="J11">
            <v>351</v>
          </cell>
          <cell r="K11">
            <v>0</v>
          </cell>
          <cell r="L11">
            <v>0</v>
          </cell>
          <cell r="M11">
            <v>0</v>
          </cell>
        </row>
        <row r="12">
          <cell r="A12">
            <v>6</v>
          </cell>
          <cell r="B12" t="str">
            <v>DE ENRIQUE SCHMIDT</v>
          </cell>
          <cell r="C12" t="str">
            <v>NICOLAS RU</v>
          </cell>
          <cell r="D12">
            <v>5866994</v>
          </cell>
          <cell r="E12">
            <v>816</v>
          </cell>
          <cell r="F12" t="str">
            <v>M</v>
          </cell>
          <cell r="G12">
            <v>36042</v>
          </cell>
          <cell r="H12">
            <v>0</v>
          </cell>
          <cell r="I12">
            <v>1060</v>
          </cell>
          <cell r="J12">
            <v>321</v>
          </cell>
          <cell r="K12">
            <v>0</v>
          </cell>
          <cell r="L12">
            <v>0</v>
          </cell>
          <cell r="M12">
            <v>0</v>
          </cell>
        </row>
        <row r="13">
          <cell r="A13">
            <v>7</v>
          </cell>
          <cell r="B13" t="str">
            <v>DEKOV</v>
          </cell>
          <cell r="C13" t="str">
            <v>MAX</v>
          </cell>
          <cell r="D13">
            <v>5881679</v>
          </cell>
          <cell r="E13">
            <v>1971</v>
          </cell>
          <cell r="F13" t="str">
            <v>M</v>
          </cell>
          <cell r="G13">
            <v>30824</v>
          </cell>
          <cell r="H13">
            <v>84</v>
          </cell>
          <cell r="I13">
            <v>0</v>
          </cell>
          <cell r="J13">
            <v>236</v>
          </cell>
          <cell r="K13">
            <v>0</v>
          </cell>
          <cell r="L13">
            <v>0</v>
          </cell>
          <cell r="M13">
            <v>0</v>
          </cell>
        </row>
        <row r="14">
          <cell r="A14">
            <v>8</v>
          </cell>
          <cell r="B14" t="str">
            <v>SCHIERA</v>
          </cell>
          <cell r="C14" t="str">
            <v>MARCO</v>
          </cell>
          <cell r="D14">
            <v>5941259</v>
          </cell>
          <cell r="E14">
            <v>2911</v>
          </cell>
          <cell r="F14" t="str">
            <v>M</v>
          </cell>
          <cell r="G14">
            <v>36201</v>
          </cell>
          <cell r="H14">
            <v>1</v>
          </cell>
          <cell r="I14">
            <v>0</v>
          </cell>
          <cell r="J14">
            <v>185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9</v>
          </cell>
          <cell r="B15" t="str">
            <v>ALFAMBRA MATEOS</v>
          </cell>
          <cell r="C15" t="str">
            <v>VICTOR GMO</v>
          </cell>
          <cell r="D15">
            <v>5866788</v>
          </cell>
          <cell r="E15">
            <v>2741</v>
          </cell>
          <cell r="F15" t="str">
            <v>M</v>
          </cell>
          <cell r="G15">
            <v>36431</v>
          </cell>
          <cell r="H15">
            <v>0</v>
          </cell>
          <cell r="I15">
            <v>2046</v>
          </cell>
          <cell r="J15">
            <v>164</v>
          </cell>
          <cell r="K15">
            <v>0</v>
          </cell>
          <cell r="L15">
            <v>0</v>
          </cell>
          <cell r="M15">
            <v>0</v>
          </cell>
        </row>
        <row r="16">
          <cell r="A16">
            <v>10</v>
          </cell>
          <cell r="B16" t="str">
            <v>PEREZ AGUILO</v>
          </cell>
          <cell r="C16" t="str">
            <v>ANTONIO</v>
          </cell>
          <cell r="D16">
            <v>5891909</v>
          </cell>
          <cell r="E16">
            <v>921</v>
          </cell>
          <cell r="F16" t="str">
            <v>M</v>
          </cell>
          <cell r="G16">
            <v>26520</v>
          </cell>
          <cell r="H16">
            <v>0</v>
          </cell>
          <cell r="I16">
            <v>4281</v>
          </cell>
          <cell r="J16">
            <v>69</v>
          </cell>
          <cell r="K16">
            <v>0</v>
          </cell>
          <cell r="L16">
            <v>0</v>
          </cell>
          <cell r="M16">
            <v>0</v>
          </cell>
        </row>
        <row r="17">
          <cell r="A17">
            <v>11</v>
          </cell>
          <cell r="B17" t="str">
            <v>LABIS</v>
          </cell>
          <cell r="C17" t="str">
            <v>FABIAN</v>
          </cell>
          <cell r="D17">
            <v>5971298</v>
          </cell>
          <cell r="E17">
            <v>2709</v>
          </cell>
          <cell r="F17" t="str">
            <v>M</v>
          </cell>
          <cell r="G17">
            <v>36218</v>
          </cell>
          <cell r="H17">
            <v>1</v>
          </cell>
          <cell r="I17">
            <v>0</v>
          </cell>
          <cell r="J17">
            <v>29</v>
          </cell>
          <cell r="K17">
            <v>0</v>
          </cell>
          <cell r="L17">
            <v>0</v>
          </cell>
          <cell r="M17">
            <v>0</v>
          </cell>
        </row>
        <row r="18">
          <cell r="A18">
            <v>12</v>
          </cell>
          <cell r="B18" t="str">
            <v>BUSQUETS CIFRE</v>
          </cell>
          <cell r="C18" t="str">
            <v>MIQUEL</v>
          </cell>
          <cell r="D18">
            <v>5965548</v>
          </cell>
          <cell r="E18">
            <v>1966</v>
          </cell>
          <cell r="F18" t="str">
            <v>M</v>
          </cell>
          <cell r="G18">
            <v>29425</v>
          </cell>
          <cell r="H18">
            <v>0</v>
          </cell>
          <cell r="I18">
            <v>8932</v>
          </cell>
          <cell r="J18">
            <v>19</v>
          </cell>
          <cell r="K18">
            <v>0</v>
          </cell>
          <cell r="L18">
            <v>0</v>
          </cell>
          <cell r="M18">
            <v>0</v>
          </cell>
        </row>
        <row r="19">
          <cell r="A19">
            <v>13</v>
          </cell>
          <cell r="B19" t="str">
            <v>ZAMUDIO RODRIGUEZ</v>
          </cell>
          <cell r="C19" t="str">
            <v>AITOR</v>
          </cell>
          <cell r="D19">
            <v>5875474</v>
          </cell>
          <cell r="E19">
            <v>1996</v>
          </cell>
          <cell r="F19" t="str">
            <v>M</v>
          </cell>
          <cell r="G19">
            <v>35365</v>
          </cell>
          <cell r="H19">
            <v>0</v>
          </cell>
          <cell r="I19">
            <v>14554</v>
          </cell>
          <cell r="J19">
            <v>4</v>
          </cell>
          <cell r="K19">
            <v>0</v>
          </cell>
          <cell r="L19">
            <v>0</v>
          </cell>
          <cell r="M19">
            <v>0</v>
          </cell>
        </row>
        <row r="20">
          <cell r="A20">
            <v>14</v>
          </cell>
          <cell r="B20" t="str">
            <v>GONITEL</v>
          </cell>
          <cell r="C20" t="str">
            <v>JONATHAN E</v>
          </cell>
          <cell r="D20">
            <v>5969764</v>
          </cell>
          <cell r="E20">
            <v>74151</v>
          </cell>
          <cell r="F20" t="str">
            <v>M</v>
          </cell>
          <cell r="G20">
            <v>36006</v>
          </cell>
          <cell r="H20">
            <v>4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A21">
            <v>15</v>
          </cell>
          <cell r="B21" t="str">
            <v>ORZABAL</v>
          </cell>
          <cell r="C21" t="str">
            <v>GABRIEL</v>
          </cell>
          <cell r="D21">
            <v>5832896</v>
          </cell>
          <cell r="E21">
            <v>2179</v>
          </cell>
          <cell r="F21" t="str">
            <v>M</v>
          </cell>
          <cell r="G21">
            <v>26019</v>
          </cell>
          <cell r="H21">
            <v>5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A22">
            <v>16</v>
          </cell>
          <cell r="B22" t="str">
            <v>ZZZ</v>
          </cell>
          <cell r="C22" t="str">
            <v/>
          </cell>
          <cell r="D22">
            <v>0</v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>
            <v>-1</v>
          </cell>
          <cell r="K22">
            <v>0</v>
          </cell>
          <cell r="L22">
            <v>0</v>
          </cell>
          <cell r="M22">
            <v>0</v>
          </cell>
        </row>
        <row r="23">
          <cell r="A23">
            <v>17</v>
          </cell>
          <cell r="B23" t="str">
            <v>ZZZ</v>
          </cell>
          <cell r="C23" t="str">
            <v/>
          </cell>
          <cell r="D23">
            <v>0</v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>
            <v>-1</v>
          </cell>
          <cell r="K23">
            <v>0</v>
          </cell>
          <cell r="L23">
            <v>0</v>
          </cell>
          <cell r="M23">
            <v>0</v>
          </cell>
        </row>
        <row r="24">
          <cell r="A24">
            <v>18</v>
          </cell>
          <cell r="B24" t="str">
            <v>ZZZ</v>
          </cell>
          <cell r="C24" t="str">
            <v/>
          </cell>
          <cell r="D24">
            <v>0</v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>
            <v>-1</v>
          </cell>
          <cell r="K24">
            <v>0</v>
          </cell>
          <cell r="L24">
            <v>0</v>
          </cell>
          <cell r="M24">
            <v>0</v>
          </cell>
        </row>
        <row r="25">
          <cell r="A25">
            <v>19</v>
          </cell>
          <cell r="B25" t="str">
            <v>ZZZ</v>
          </cell>
          <cell r="C25" t="str">
            <v/>
          </cell>
          <cell r="D25">
            <v>0</v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>
            <v>-1</v>
          </cell>
          <cell r="K25">
            <v>0</v>
          </cell>
          <cell r="L25">
            <v>0</v>
          </cell>
          <cell r="M25">
            <v>0</v>
          </cell>
        </row>
        <row r="26">
          <cell r="A26">
            <v>20</v>
          </cell>
          <cell r="B26" t="str">
            <v>ZZZ</v>
          </cell>
          <cell r="C26" t="str">
            <v/>
          </cell>
          <cell r="D26">
            <v>0</v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>
            <v>-1</v>
          </cell>
          <cell r="K26">
            <v>0</v>
          </cell>
          <cell r="L26">
            <v>0</v>
          </cell>
          <cell r="M26">
            <v>0</v>
          </cell>
        </row>
        <row r="27">
          <cell r="A27">
            <v>21</v>
          </cell>
          <cell r="B27" t="str">
            <v>ZZZ</v>
          </cell>
          <cell r="C27" t="str">
            <v/>
          </cell>
          <cell r="D27">
            <v>0</v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>
            <v>-1</v>
          </cell>
          <cell r="K27">
            <v>0</v>
          </cell>
          <cell r="L27">
            <v>0</v>
          </cell>
          <cell r="M27">
            <v>0</v>
          </cell>
        </row>
        <row r="28">
          <cell r="A28">
            <v>22</v>
          </cell>
          <cell r="B28" t="str">
            <v>ZZZ</v>
          </cell>
          <cell r="C28" t="str">
            <v/>
          </cell>
          <cell r="D28">
            <v>0</v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>
            <v>-1</v>
          </cell>
          <cell r="K28">
            <v>0</v>
          </cell>
          <cell r="L28">
            <v>0</v>
          </cell>
          <cell r="M28">
            <v>0</v>
          </cell>
        </row>
        <row r="29">
          <cell r="A29">
            <v>23</v>
          </cell>
          <cell r="B29" t="str">
            <v>ZZZ</v>
          </cell>
          <cell r="C29" t="str">
            <v/>
          </cell>
          <cell r="D29">
            <v>0</v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>
            <v>-1</v>
          </cell>
          <cell r="K29">
            <v>0</v>
          </cell>
          <cell r="L29">
            <v>0</v>
          </cell>
          <cell r="M29">
            <v>0</v>
          </cell>
        </row>
        <row r="30">
          <cell r="A30">
            <v>24</v>
          </cell>
          <cell r="B30" t="str">
            <v>ZZZ</v>
          </cell>
          <cell r="C30" t="str">
            <v/>
          </cell>
          <cell r="D30">
            <v>0</v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>
            <v>-1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25</v>
          </cell>
          <cell r="B31" t="str">
            <v>ZZZ</v>
          </cell>
          <cell r="C31" t="str">
            <v/>
          </cell>
          <cell r="D31">
            <v>0</v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>
            <v>-1</v>
          </cell>
          <cell r="K31">
            <v>0</v>
          </cell>
          <cell r="L31">
            <v>0</v>
          </cell>
          <cell r="M31">
            <v>0</v>
          </cell>
        </row>
        <row r="32">
          <cell r="A32">
            <v>26</v>
          </cell>
          <cell r="B32" t="str">
            <v>ZZZ</v>
          </cell>
          <cell r="C32" t="str">
            <v/>
          </cell>
          <cell r="D32">
            <v>0</v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>
            <v>-1</v>
          </cell>
          <cell r="K32">
            <v>0</v>
          </cell>
          <cell r="L32">
            <v>0</v>
          </cell>
          <cell r="M32">
            <v>0</v>
          </cell>
        </row>
        <row r="33">
          <cell r="A33">
            <v>27</v>
          </cell>
          <cell r="B33" t="str">
            <v>ZZZ</v>
          </cell>
          <cell r="C33" t="str">
            <v/>
          </cell>
          <cell r="D33">
            <v>0</v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>
            <v>-1</v>
          </cell>
          <cell r="K33">
            <v>0</v>
          </cell>
          <cell r="L33">
            <v>0</v>
          </cell>
          <cell r="M33">
            <v>0</v>
          </cell>
        </row>
        <row r="34">
          <cell r="A34">
            <v>28</v>
          </cell>
          <cell r="B34" t="str">
            <v>ZZZ</v>
          </cell>
          <cell r="C34" t="str">
            <v/>
          </cell>
          <cell r="D34">
            <v>0</v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>
            <v>-1</v>
          </cell>
          <cell r="K34">
            <v>0</v>
          </cell>
          <cell r="L34">
            <v>0</v>
          </cell>
          <cell r="M34">
            <v>0</v>
          </cell>
        </row>
        <row r="35">
          <cell r="A35">
            <v>29</v>
          </cell>
          <cell r="B35" t="str">
            <v>ZZZ</v>
          </cell>
          <cell r="C35" t="str">
            <v/>
          </cell>
          <cell r="D35">
            <v>0</v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>
            <v>-1</v>
          </cell>
          <cell r="K35">
            <v>0</v>
          </cell>
          <cell r="L35">
            <v>0</v>
          </cell>
          <cell r="M35">
            <v>0</v>
          </cell>
        </row>
        <row r="36">
          <cell r="A36">
            <v>30</v>
          </cell>
          <cell r="B36" t="str">
            <v>ZZZ</v>
          </cell>
          <cell r="C36" t="str">
            <v/>
          </cell>
          <cell r="D36">
            <v>0</v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>
            <v>-1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31</v>
          </cell>
          <cell r="B37" t="str">
            <v>ZZZ</v>
          </cell>
          <cell r="C37" t="str">
            <v/>
          </cell>
          <cell r="D37">
            <v>0</v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>
            <v>-1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32</v>
          </cell>
          <cell r="B38" t="str">
            <v>ZZZ</v>
          </cell>
          <cell r="C38" t="str">
            <v/>
          </cell>
          <cell r="D38">
            <v>0</v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>
            <v>-1</v>
          </cell>
          <cell r="K38">
            <v>0</v>
          </cell>
          <cell r="L38">
            <v>0</v>
          </cell>
          <cell r="M38">
            <v>0</v>
          </cell>
        </row>
        <row r="39">
          <cell r="A39">
            <v>33</v>
          </cell>
          <cell r="B39" t="str">
            <v>ZZZ</v>
          </cell>
          <cell r="C39" t="str">
            <v/>
          </cell>
          <cell r="D39">
            <v>0</v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>
            <v>-1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34</v>
          </cell>
          <cell r="B40" t="str">
            <v>ZZZ</v>
          </cell>
          <cell r="C40" t="str">
            <v/>
          </cell>
          <cell r="D40">
            <v>0</v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>
            <v>-1</v>
          </cell>
          <cell r="K40">
            <v>0</v>
          </cell>
          <cell r="L40">
            <v>0</v>
          </cell>
          <cell r="M40">
            <v>0</v>
          </cell>
        </row>
        <row r="41">
          <cell r="A41">
            <v>35</v>
          </cell>
          <cell r="B41" t="str">
            <v>ZZZ</v>
          </cell>
          <cell r="C41" t="str">
            <v/>
          </cell>
          <cell r="D41">
            <v>0</v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>
            <v>-1</v>
          </cell>
          <cell r="K41">
            <v>0</v>
          </cell>
          <cell r="L41">
            <v>0</v>
          </cell>
          <cell r="M41">
            <v>0</v>
          </cell>
        </row>
        <row r="42">
          <cell r="A42">
            <v>36</v>
          </cell>
          <cell r="B42" t="str">
            <v>ZZZ</v>
          </cell>
          <cell r="C42" t="str">
            <v/>
          </cell>
          <cell r="D42">
            <v>0</v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>
            <v>-1</v>
          </cell>
          <cell r="K42">
            <v>0</v>
          </cell>
          <cell r="L42">
            <v>0</v>
          </cell>
          <cell r="M42">
            <v>0</v>
          </cell>
        </row>
        <row r="43">
          <cell r="A43">
            <v>37</v>
          </cell>
          <cell r="B43" t="str">
            <v>ZZZ</v>
          </cell>
          <cell r="C43" t="str">
            <v/>
          </cell>
          <cell r="D43">
            <v>0</v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>
            <v>-1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38</v>
          </cell>
          <cell r="B44" t="str">
            <v>ZZZ</v>
          </cell>
          <cell r="C44" t="str">
            <v/>
          </cell>
          <cell r="D44">
            <v>0</v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>
            <v>-1</v>
          </cell>
          <cell r="K44">
            <v>0</v>
          </cell>
          <cell r="L44">
            <v>0</v>
          </cell>
          <cell r="M44">
            <v>0</v>
          </cell>
        </row>
        <row r="45">
          <cell r="A45">
            <v>39</v>
          </cell>
          <cell r="B45" t="str">
            <v>ZZZ</v>
          </cell>
          <cell r="C45" t="str">
            <v/>
          </cell>
          <cell r="D45">
            <v>0</v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>
            <v>-1</v>
          </cell>
          <cell r="K45">
            <v>0</v>
          </cell>
          <cell r="L45">
            <v>0</v>
          </cell>
          <cell r="M45">
            <v>0</v>
          </cell>
        </row>
        <row r="46">
          <cell r="A46">
            <v>40</v>
          </cell>
          <cell r="B46" t="str">
            <v>ZZZ</v>
          </cell>
          <cell r="C46" t="str">
            <v/>
          </cell>
          <cell r="D46">
            <v>0</v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>
            <v>-1</v>
          </cell>
          <cell r="K46">
            <v>0</v>
          </cell>
          <cell r="L46">
            <v>0</v>
          </cell>
          <cell r="M46">
            <v>0</v>
          </cell>
        </row>
        <row r="47">
          <cell r="A47">
            <v>41</v>
          </cell>
          <cell r="B47" t="str">
            <v>ZZZ</v>
          </cell>
          <cell r="C47" t="str">
            <v/>
          </cell>
          <cell r="D47">
            <v>0</v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>
            <v>-1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42</v>
          </cell>
          <cell r="B48" t="str">
            <v>ZZZ</v>
          </cell>
          <cell r="C48" t="str">
            <v/>
          </cell>
          <cell r="D48">
            <v>0</v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>
            <v>-1</v>
          </cell>
          <cell r="K48">
            <v>0</v>
          </cell>
          <cell r="L48">
            <v>0</v>
          </cell>
          <cell r="M48">
            <v>0</v>
          </cell>
        </row>
        <row r="49">
          <cell r="A49">
            <v>43</v>
          </cell>
          <cell r="B49" t="str">
            <v>ZZZ</v>
          </cell>
          <cell r="C49" t="str">
            <v/>
          </cell>
          <cell r="D49">
            <v>0</v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>
            <v>-1</v>
          </cell>
          <cell r="K49">
            <v>0</v>
          </cell>
          <cell r="L49">
            <v>0</v>
          </cell>
          <cell r="M49">
            <v>0</v>
          </cell>
        </row>
        <row r="50">
          <cell r="A50">
            <v>44</v>
          </cell>
          <cell r="B50" t="str">
            <v>ZZZ</v>
          </cell>
          <cell r="C50" t="str">
            <v/>
          </cell>
          <cell r="D50">
            <v>0</v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>
            <v>-1</v>
          </cell>
          <cell r="K50">
            <v>0</v>
          </cell>
          <cell r="L50">
            <v>0</v>
          </cell>
          <cell r="M50">
            <v>0</v>
          </cell>
        </row>
        <row r="51">
          <cell r="A51">
            <v>45</v>
          </cell>
          <cell r="B51" t="str">
            <v>ZZZ</v>
          </cell>
          <cell r="C51" t="str">
            <v/>
          </cell>
          <cell r="D51">
            <v>0</v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>
            <v>-1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46</v>
          </cell>
          <cell r="B52" t="str">
            <v>ZZZ</v>
          </cell>
          <cell r="C52" t="str">
            <v/>
          </cell>
          <cell r="D52">
            <v>0</v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>
            <v>-1</v>
          </cell>
          <cell r="K52">
            <v>0</v>
          </cell>
          <cell r="L52">
            <v>0</v>
          </cell>
          <cell r="M52">
            <v>0</v>
          </cell>
        </row>
        <row r="53">
          <cell r="A53">
            <v>47</v>
          </cell>
          <cell r="B53" t="str">
            <v>ZZZ</v>
          </cell>
          <cell r="C53" t="str">
            <v/>
          </cell>
          <cell r="D53">
            <v>0</v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>
            <v>-1</v>
          </cell>
          <cell r="K53">
            <v>0</v>
          </cell>
          <cell r="L53">
            <v>0</v>
          </cell>
          <cell r="M53">
            <v>0</v>
          </cell>
        </row>
        <row r="54">
          <cell r="A54">
            <v>48</v>
          </cell>
          <cell r="B54" t="str">
            <v>ZZZ</v>
          </cell>
          <cell r="C54" t="str">
            <v/>
          </cell>
          <cell r="D54">
            <v>0</v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>
            <v>-1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49</v>
          </cell>
          <cell r="B55" t="str">
            <v>ZZZ</v>
          </cell>
          <cell r="C55" t="str">
            <v/>
          </cell>
          <cell r="D55">
            <v>0</v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>
            <v>-1</v>
          </cell>
          <cell r="K55">
            <v>0</v>
          </cell>
          <cell r="L55">
            <v>0</v>
          </cell>
          <cell r="M55">
            <v>0</v>
          </cell>
        </row>
        <row r="56">
          <cell r="A56">
            <v>50</v>
          </cell>
          <cell r="B56" t="str">
            <v>ZZZ</v>
          </cell>
          <cell r="C56" t="str">
            <v/>
          </cell>
          <cell r="D56">
            <v>0</v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>
            <v>-1</v>
          </cell>
          <cell r="K56">
            <v>0</v>
          </cell>
          <cell r="L56">
            <v>0</v>
          </cell>
          <cell r="M56">
            <v>0</v>
          </cell>
        </row>
        <row r="57">
          <cell r="A57">
            <v>51</v>
          </cell>
          <cell r="B57" t="str">
            <v>ZZZ</v>
          </cell>
          <cell r="C57" t="str">
            <v/>
          </cell>
          <cell r="D57">
            <v>0</v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>
            <v>-1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52</v>
          </cell>
          <cell r="B58" t="str">
            <v>ZZZ</v>
          </cell>
          <cell r="C58" t="str">
            <v/>
          </cell>
          <cell r="D58">
            <v>0</v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J58">
            <v>-1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53</v>
          </cell>
          <cell r="B59" t="str">
            <v>ZZZ</v>
          </cell>
          <cell r="C59" t="str">
            <v/>
          </cell>
          <cell r="D59">
            <v>0</v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>
            <v>-1</v>
          </cell>
          <cell r="K59">
            <v>0</v>
          </cell>
          <cell r="L59">
            <v>0</v>
          </cell>
          <cell r="M59">
            <v>0</v>
          </cell>
        </row>
        <row r="60">
          <cell r="A60">
            <v>54</v>
          </cell>
          <cell r="B60" t="str">
            <v>ZZZ</v>
          </cell>
          <cell r="C60" t="str">
            <v/>
          </cell>
          <cell r="D60">
            <v>0</v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J60">
            <v>-1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55</v>
          </cell>
          <cell r="B61" t="str">
            <v>ZZZ</v>
          </cell>
          <cell r="C61" t="str">
            <v/>
          </cell>
          <cell r="D61">
            <v>0</v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>
            <v>-1</v>
          </cell>
          <cell r="K61">
            <v>0</v>
          </cell>
          <cell r="L61">
            <v>0</v>
          </cell>
          <cell r="M61">
            <v>0</v>
          </cell>
        </row>
        <row r="62">
          <cell r="A62">
            <v>56</v>
          </cell>
          <cell r="B62" t="str">
            <v>ZZZ</v>
          </cell>
          <cell r="C62" t="str">
            <v/>
          </cell>
          <cell r="D62">
            <v>0</v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>
            <v>-1</v>
          </cell>
          <cell r="K62">
            <v>0</v>
          </cell>
          <cell r="L62">
            <v>0</v>
          </cell>
          <cell r="M62">
            <v>0</v>
          </cell>
        </row>
        <row r="63">
          <cell r="A63">
            <v>57</v>
          </cell>
          <cell r="B63" t="str">
            <v>ZZZ</v>
          </cell>
          <cell r="C63" t="str">
            <v/>
          </cell>
          <cell r="D63">
            <v>0</v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>
            <v>-1</v>
          </cell>
          <cell r="K63">
            <v>0</v>
          </cell>
          <cell r="L63">
            <v>0</v>
          </cell>
          <cell r="M63">
            <v>0</v>
          </cell>
        </row>
        <row r="64">
          <cell r="A64">
            <v>58</v>
          </cell>
          <cell r="B64" t="str">
            <v>ZZZ</v>
          </cell>
          <cell r="C64" t="str">
            <v/>
          </cell>
          <cell r="D64">
            <v>0</v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>
            <v>-1</v>
          </cell>
          <cell r="K64">
            <v>0</v>
          </cell>
          <cell r="L64">
            <v>0</v>
          </cell>
          <cell r="M64">
            <v>0</v>
          </cell>
        </row>
        <row r="65">
          <cell r="A65">
            <v>59</v>
          </cell>
          <cell r="B65" t="str">
            <v>ZZZ</v>
          </cell>
          <cell r="C65" t="str">
            <v/>
          </cell>
          <cell r="D65">
            <v>0</v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>
            <v>-1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60</v>
          </cell>
          <cell r="B66" t="str">
            <v>ZZZ</v>
          </cell>
          <cell r="C66" t="str">
            <v/>
          </cell>
          <cell r="D66">
            <v>0</v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>
            <v>-1</v>
          </cell>
          <cell r="K66">
            <v>0</v>
          </cell>
          <cell r="L66">
            <v>0</v>
          </cell>
          <cell r="M66">
            <v>0</v>
          </cell>
        </row>
        <row r="67">
          <cell r="A67">
            <v>61</v>
          </cell>
          <cell r="B67" t="str">
            <v>ZZZ</v>
          </cell>
          <cell r="C67" t="str">
            <v/>
          </cell>
          <cell r="D67">
            <v>0</v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>
            <v>-1</v>
          </cell>
          <cell r="K67">
            <v>0</v>
          </cell>
          <cell r="L67">
            <v>0</v>
          </cell>
          <cell r="M67">
            <v>0</v>
          </cell>
        </row>
        <row r="68">
          <cell r="A68">
            <v>62</v>
          </cell>
          <cell r="B68" t="str">
            <v>ZZZ</v>
          </cell>
          <cell r="C68" t="str">
            <v/>
          </cell>
          <cell r="D68">
            <v>0</v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>
            <v>-1</v>
          </cell>
          <cell r="K68">
            <v>0</v>
          </cell>
          <cell r="L68">
            <v>0</v>
          </cell>
          <cell r="M68">
            <v>0</v>
          </cell>
        </row>
        <row r="69">
          <cell r="A69">
            <v>63</v>
          </cell>
          <cell r="B69" t="str">
            <v>ZZZ</v>
          </cell>
          <cell r="C69" t="str">
            <v/>
          </cell>
          <cell r="D69">
            <v>0</v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>
            <v>-1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64</v>
          </cell>
          <cell r="B70" t="str">
            <v>ZZZ</v>
          </cell>
          <cell r="C70" t="str">
            <v/>
          </cell>
          <cell r="D70">
            <v>0</v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>
            <v>-1</v>
          </cell>
          <cell r="K70">
            <v>0</v>
          </cell>
          <cell r="L70">
            <v>0</v>
          </cell>
          <cell r="M70">
            <v>0</v>
          </cell>
        </row>
        <row r="71">
          <cell r="B71">
            <v>1998</v>
          </cell>
          <cell r="C71">
            <v>2000</v>
          </cell>
          <cell r="F71">
            <v>2002</v>
          </cell>
          <cell r="G71">
            <v>2004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showGridLines="0" showZeros="0" zoomScalePageLayoutView="0" workbookViewId="0" topLeftCell="A7">
      <selection activeCell="O18" sqref="O18"/>
    </sheetView>
  </sheetViews>
  <sheetFormatPr defaultColWidth="9.140625" defaultRowHeight="12.75"/>
  <cols>
    <col min="1" max="1" width="2.7109375" style="139" bestFit="1" customWidth="1"/>
    <col min="2" max="2" width="7.57421875" style="139" customWidth="1"/>
    <col min="3" max="3" width="5.28125" style="139" bestFit="1" customWidth="1"/>
    <col min="4" max="4" width="4.00390625" style="139" customWidth="1"/>
    <col min="5" max="5" width="2.8515625" style="139" bestFit="1" customWidth="1"/>
    <col min="6" max="6" width="26.7109375" style="139" customWidth="1"/>
    <col min="7" max="7" width="13.7109375" style="140" customWidth="1"/>
    <col min="8" max="8" width="21.00390625" style="140" hidden="1" customWidth="1"/>
    <col min="9" max="9" width="13.7109375" style="140" customWidth="1"/>
    <col min="10" max="10" width="7.57421875" style="140" hidden="1" customWidth="1"/>
    <col min="11" max="12" width="13.7109375" style="140" customWidth="1"/>
    <col min="13" max="13" width="16.7109375" style="139" hidden="1" customWidth="1"/>
    <col min="14" max="14" width="20.140625" style="139" hidden="1" customWidth="1"/>
    <col min="15" max="16384" width="9.140625" style="139" customWidth="1"/>
  </cols>
  <sheetData>
    <row r="1" spans="1:12" s="2" customFormat="1" ht="25.5">
      <c r="A1" s="207" t="str">
        <f>('[1]Prep Torneo'!A5)</f>
        <v>III SINGLES&amp;DOUBLES CUP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</row>
    <row r="2" spans="1:12" s="4" customFormat="1" ht="12.75">
      <c r="A2" s="208" t="s">
        <v>0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</row>
    <row r="3" spans="1:12" s="10" customFormat="1" ht="9" customHeight="1">
      <c r="A3" s="209" t="s">
        <v>1</v>
      </c>
      <c r="B3" s="209"/>
      <c r="C3" s="209"/>
      <c r="D3" s="209"/>
      <c r="E3" s="209"/>
      <c r="F3" s="5" t="s">
        <v>2</v>
      </c>
      <c r="G3" s="5" t="s">
        <v>3</v>
      </c>
      <c r="H3" s="5"/>
      <c r="I3" s="6"/>
      <c r="J3" s="6"/>
      <c r="K3" s="5" t="s">
        <v>4</v>
      </c>
      <c r="L3" s="109"/>
    </row>
    <row r="4" spans="1:14" s="17" customFormat="1" ht="11.25">
      <c r="A4" s="210">
        <f>('[1]Prep Torneo'!$A$7)</f>
        <v>42646</v>
      </c>
      <c r="B4" s="210"/>
      <c r="C4" s="210"/>
      <c r="D4" s="210"/>
      <c r="E4" s="210"/>
      <c r="F4" s="11" t="str">
        <f>('[1]Prep Torneo'!$B$7)</f>
        <v>ILLES BALEARS</v>
      </c>
      <c r="G4" s="12" t="str">
        <f>Ciudad</f>
        <v>CALVIÁ</v>
      </c>
      <c r="H4" s="11"/>
      <c r="I4" s="13"/>
      <c r="J4" s="13"/>
      <c r="K4" s="11" t="str">
        <f>('[1]Prep Torneo'!$D$7)</f>
        <v>SPORTING T.C.</v>
      </c>
      <c r="L4" s="110"/>
      <c r="N4" s="17" t="str">
        <f>Habil</f>
        <v>Si</v>
      </c>
    </row>
    <row r="5" spans="1:12" s="10" customFormat="1" ht="9">
      <c r="A5" s="209" t="s">
        <v>5</v>
      </c>
      <c r="B5" s="209"/>
      <c r="C5" s="209"/>
      <c r="D5" s="209"/>
      <c r="E5" s="209"/>
      <c r="F5" s="19" t="s">
        <v>6</v>
      </c>
      <c r="G5" s="6" t="s">
        <v>7</v>
      </c>
      <c r="H5" s="6"/>
      <c r="I5" s="6"/>
      <c r="J5" s="6"/>
      <c r="K5" s="6"/>
      <c r="L5" s="20" t="s">
        <v>8</v>
      </c>
    </row>
    <row r="6" spans="1:14" s="17" customFormat="1" ht="12" thickBot="1">
      <c r="A6" s="206" t="str">
        <f>('[1]Prep Torneo'!$A$9)</f>
        <v>NO</v>
      </c>
      <c r="B6" s="206"/>
      <c r="C6" s="206"/>
      <c r="D6" s="206"/>
      <c r="E6" s="206"/>
      <c r="F6" s="23" t="str">
        <f>('[1]Prep Torneo'!$B$9)</f>
        <v>Alevín</v>
      </c>
      <c r="G6" s="23" t="str">
        <f>('[1]Prep Torneo'!$C$9)</f>
        <v>Masculino</v>
      </c>
      <c r="H6" s="23"/>
      <c r="I6" s="24"/>
      <c r="J6" s="24"/>
      <c r="K6" s="23"/>
      <c r="L6" s="25" t="str">
        <f>CONCATENATE('[1]Prep Torneo'!$D$9," ",'[1]Prep Torneo'!$E$9)</f>
        <v>RAMON PASCUAL COMAS</v>
      </c>
      <c r="N6" s="17" t="s">
        <v>9</v>
      </c>
    </row>
    <row r="7" spans="1:12" s="33" customFormat="1" ht="9">
      <c r="A7" s="27"/>
      <c r="B7" s="28" t="s">
        <v>10</v>
      </c>
      <c r="C7" s="29" t="s">
        <v>11</v>
      </c>
      <c r="D7" s="29" t="s">
        <v>12</v>
      </c>
      <c r="E7" s="28" t="s">
        <v>13</v>
      </c>
      <c r="F7" s="29" t="str">
        <f>IF(G6="Femenino","Jugadora","Jugador")</f>
        <v>Jugador</v>
      </c>
      <c r="G7" s="29" t="s">
        <v>15</v>
      </c>
      <c r="H7" s="29"/>
      <c r="I7" s="29" t="s">
        <v>16</v>
      </c>
      <c r="J7" s="29"/>
      <c r="K7" s="29" t="str">
        <f>IF(G6="Femenino","Campeona","Campeón")</f>
        <v>Campeón</v>
      </c>
      <c r="L7" s="29"/>
    </row>
    <row r="8" spans="1:12" s="33" customFormat="1" ht="7.5" customHeight="1">
      <c r="A8" s="35"/>
      <c r="B8" s="36"/>
      <c r="C8" s="37"/>
      <c r="D8" s="37"/>
      <c r="E8" s="38"/>
      <c r="F8" s="39"/>
      <c r="G8" s="37"/>
      <c r="H8" s="37"/>
      <c r="I8" s="37"/>
      <c r="J8" s="37"/>
      <c r="K8" s="37"/>
      <c r="L8" s="37"/>
    </row>
    <row r="9" spans="1:14" s="86" customFormat="1" ht="18" customHeight="1">
      <c r="A9" s="111">
        <v>1</v>
      </c>
      <c r="B9" s="41">
        <f>IF($E9="","",VLOOKUP($E9,'[1]Prep Sorteo'!$A$7:$M$70,4,FALSE))</f>
        <v>5931143</v>
      </c>
      <c r="C9" s="42">
        <f>IF($E9="","",VLOOKUP($E9,'[1]Prep Sorteo'!$A$7:$M$70,9,FALSE))</f>
        <v>6616</v>
      </c>
      <c r="D9" s="42">
        <f>IF($E9="","",VLOOKUP($E9,'[1]Prep Sorteo'!$A$7:$M$70,11,FALSE))</f>
        <v>0</v>
      </c>
      <c r="E9" s="43">
        <v>1</v>
      </c>
      <c r="F9" s="44" t="str">
        <f>IF(ISBLANK($E9),"Bye",IF(VLOOKUP($E9,'[1]Prep Sorteo'!$A$7:$M$70,2,FALSE)="ZZZ","",CONCATENATE(VLOOKUP($E9,'[1]Prep Sorteo'!$A$7:$M$70,2,FALSE),", ",VLOOKUP($E9,'[1]Prep Sorteo'!$A$7:$M$70,3,FALSE))))</f>
        <v>CABRERA SUAU, ANGEL</v>
      </c>
      <c r="G9" s="112"/>
      <c r="H9" s="112"/>
      <c r="I9" s="112"/>
      <c r="J9" s="112"/>
      <c r="K9" s="112"/>
      <c r="L9" s="46">
        <f>'[1]Prep Sorteo'!G3</f>
        <v>2</v>
      </c>
      <c r="M9" s="48">
        <f>IF($E9="","",VLOOKUP($E9,'[1]Prep Sorteo'!$A$7:$M$71,10,FALSE))</f>
        <v>35</v>
      </c>
      <c r="N9" s="59" t="e">
        <f>jugador($F9)</f>
        <v>#NAME?</v>
      </c>
    </row>
    <row r="10" spans="1:14" s="86" customFormat="1" ht="18" customHeight="1">
      <c r="A10" s="113"/>
      <c r="B10" s="114"/>
      <c r="C10" s="115"/>
      <c r="D10" s="115"/>
      <c r="E10" s="116"/>
      <c r="F10" s="117"/>
      <c r="G10" s="116" t="s">
        <v>32</v>
      </c>
      <c r="H10" s="118" t="e">
        <f>IF(G10=N9,B9,B11)</f>
        <v>#NAME?</v>
      </c>
      <c r="I10" s="119"/>
      <c r="J10" s="119"/>
      <c r="K10" s="116"/>
      <c r="L10" s="116"/>
      <c r="M10" s="59"/>
      <c r="N10" s="59"/>
    </row>
    <row r="11" spans="1:14" s="86" customFormat="1" ht="18" customHeight="1">
      <c r="A11" s="113">
        <v>2</v>
      </c>
      <c r="B11" s="120">
        <f>IF($E11="","",VLOOKUP($E11,'[1]Prep Sorteo'!$A$7:$M$70,4,FALSE))</f>
      </c>
      <c r="C11" s="121">
        <f>IF($E11="","",VLOOKUP($E11,'[1]Prep Sorteo'!$A$7:$M$70,9,FALSE))</f>
      </c>
      <c r="D11" s="121">
        <f>IF($E11="","",VLOOKUP($E11,'[1]Prep Sorteo'!$A$7:$M$70,11,FALSE))</f>
      </c>
      <c r="E11" s="122"/>
      <c r="F11" s="123" t="str">
        <f>IF(ISBLANK($E11),"Bye",IF(VLOOKUP($E11,'[1]Prep Sorteo'!$A$7:$M$70,2,FALSE)="ZZZ","",CONCATENATE(VLOOKUP($E11,'[1]Prep Sorteo'!$A$7:$M$70,2,FALSE),", ",VLOOKUP($E11,'[1]Prep Sorteo'!$A$7:$M$70,3,FALSE))))</f>
        <v>Bye</v>
      </c>
      <c r="G11" s="124"/>
      <c r="H11" s="118"/>
      <c r="I11" s="119"/>
      <c r="J11" s="119"/>
      <c r="K11" s="116"/>
      <c r="L11" s="116"/>
      <c r="M11" s="48">
        <f>IF($E11="","",VLOOKUP($E11,'[1]Prep Sorteo'!$A$7:$M$71,10,FALSE))</f>
      </c>
      <c r="N11" s="59" t="e">
        <f>jugador($F11)</f>
        <v>#NAME?</v>
      </c>
    </row>
    <row r="12" spans="1:14" s="86" customFormat="1" ht="18" customHeight="1">
      <c r="A12" s="113"/>
      <c r="B12" s="114"/>
      <c r="C12" s="115"/>
      <c r="D12" s="115"/>
      <c r="E12" s="125"/>
      <c r="F12" s="126"/>
      <c r="G12" s="127"/>
      <c r="H12" s="118"/>
      <c r="I12" s="162" t="s">
        <v>99</v>
      </c>
      <c r="J12" s="129" t="e">
        <f>IF(I12=G10,H10,H14)</f>
        <v>#NAME?</v>
      </c>
      <c r="K12" s="119"/>
      <c r="L12" s="116"/>
      <c r="M12" s="59"/>
      <c r="N12" s="59"/>
    </row>
    <row r="13" spans="1:14" s="86" customFormat="1" ht="18" customHeight="1">
      <c r="A13" s="111">
        <v>3</v>
      </c>
      <c r="B13" s="120">
        <f>IF($E13="","",VLOOKUP($E13,'[1]Prep Sorteo'!$A$7:$M$70,4,FALSE))</f>
        <v>5959947</v>
      </c>
      <c r="C13" s="121">
        <f>IF($E13="","",VLOOKUP($E13,'[1]Prep Sorteo'!$A$7:$M$70,9,FALSE))</f>
        <v>0</v>
      </c>
      <c r="D13" s="121" t="str">
        <f>IF($E13="","",VLOOKUP($E13,'[1]Prep Sorteo'!$A$7:$M$70,11,FALSE))</f>
        <v>WC</v>
      </c>
      <c r="E13" s="122">
        <v>5</v>
      </c>
      <c r="F13" s="130" t="str">
        <f>IF(ISBLANK($E13),"Bye",IF(VLOOKUP($E13,'[1]Prep Sorteo'!$A$7:$M$70,2,FALSE)="ZZZ","",CONCATENATE(VLOOKUP($E13,'[1]Prep Sorteo'!$A$7:$M$70,2,FALSE),", ",VLOOKUP($E13,'[1]Prep Sorteo'!$A$7:$M$70,3,FALSE))))</f>
        <v>BOWEN, ELLIOT DYL</v>
      </c>
      <c r="G13" s="131" t="str">
        <f>G10</f>
        <v>CABRERA A.</v>
      </c>
      <c r="H13" s="118"/>
      <c r="I13" s="161" t="s">
        <v>76</v>
      </c>
      <c r="J13" s="118"/>
      <c r="K13" s="119"/>
      <c r="L13" s="116"/>
      <c r="M13" s="48">
        <f>IF($E13="","",VLOOKUP($E13,'[1]Prep Sorteo'!$A$7:$M$71,10,FALSE))</f>
        <v>7</v>
      </c>
      <c r="N13" s="59" t="e">
        <f>jugador($F13)</f>
        <v>#NAME?</v>
      </c>
    </row>
    <row r="14" spans="1:14" s="86" customFormat="1" ht="18" customHeight="1">
      <c r="A14" s="113"/>
      <c r="B14" s="114"/>
      <c r="C14" s="115"/>
      <c r="D14" s="115"/>
      <c r="E14" s="125"/>
      <c r="F14" s="117"/>
      <c r="G14" s="141" t="s">
        <v>99</v>
      </c>
      <c r="H14" s="129" t="e">
        <f>IF(G14=N13,B13,B15)</f>
        <v>#NAME?</v>
      </c>
      <c r="I14" s="127"/>
      <c r="J14" s="118"/>
      <c r="K14" s="119"/>
      <c r="L14" s="116"/>
      <c r="M14" s="59"/>
      <c r="N14" s="59"/>
    </row>
    <row r="15" spans="1:14" s="86" customFormat="1" ht="18" customHeight="1">
      <c r="A15" s="113">
        <v>4</v>
      </c>
      <c r="B15" s="120">
        <f>IF($E15="","",VLOOKUP($E15,'[1]Prep Sorteo'!$A$7:$M$70,4,FALSE))</f>
        <v>5927994</v>
      </c>
      <c r="C15" s="121">
        <f>IF($E15="","",VLOOKUP($E15,'[1]Prep Sorteo'!$A$7:$M$70,9,FALSE))</f>
        <v>18118</v>
      </c>
      <c r="D15" s="121">
        <f>IF($E15="","",VLOOKUP($E15,'[1]Prep Sorteo'!$A$7:$M$70,11,FALSE))</f>
        <v>0</v>
      </c>
      <c r="E15" s="122">
        <v>7</v>
      </c>
      <c r="F15" s="123" t="str">
        <f>IF(ISBLANK($E15),"Bye",IF(VLOOKUP($E15,'[1]Prep Sorteo'!$A$7:$M$70,2,FALSE)="ZZZ","",CONCATENATE(VLOOKUP($E15,'[1]Prep Sorteo'!$A$7:$M$70,2,FALSE),", ",VLOOKUP($E15,'[1]Prep Sorteo'!$A$7:$M$70,3,FALSE))))</f>
        <v>MORENO RODRIGUEZ, ANTONIO</v>
      </c>
      <c r="G15" s="119" t="s">
        <v>100</v>
      </c>
      <c r="H15" s="118"/>
      <c r="I15" s="127"/>
      <c r="J15" s="118"/>
      <c r="K15" s="119"/>
      <c r="L15" s="116"/>
      <c r="M15" s="48">
        <f>IF($E15="","",VLOOKUP($E15,'[1]Prep Sorteo'!$A$7:$M$71,10,FALSE))</f>
        <v>1</v>
      </c>
      <c r="N15" s="59" t="e">
        <f>jugador($F15)</f>
        <v>#NAME?</v>
      </c>
    </row>
    <row r="16" spans="1:14" s="86" customFormat="1" ht="18" customHeight="1">
      <c r="A16" s="113"/>
      <c r="B16" s="114"/>
      <c r="C16" s="115"/>
      <c r="D16" s="115"/>
      <c r="E16" s="116"/>
      <c r="F16" s="126"/>
      <c r="G16" s="116"/>
      <c r="H16" s="118"/>
      <c r="I16" s="127"/>
      <c r="J16" s="118"/>
      <c r="K16" s="128" t="s">
        <v>99</v>
      </c>
      <c r="L16" s="118" t="e">
        <f>IF(K16=I12,J12,J20)</f>
        <v>#NAME?</v>
      </c>
      <c r="M16" s="59"/>
      <c r="N16" s="59"/>
    </row>
    <row r="17" spans="1:14" s="86" customFormat="1" ht="18" customHeight="1">
      <c r="A17" s="113">
        <v>5</v>
      </c>
      <c r="B17" s="120">
        <f>IF($E17="","",VLOOKUP($E17,'[1]Prep Sorteo'!$A$7:$M$70,4,FALSE))</f>
        <v>5944021</v>
      </c>
      <c r="C17" s="121">
        <f>IF($E17="","",VLOOKUP($E17,'[1]Prep Sorteo'!$A$7:$M$70,9,FALSE))</f>
        <v>7311</v>
      </c>
      <c r="D17" s="121">
        <f>IF($E17="","",VLOOKUP($E17,'[1]Prep Sorteo'!$A$7:$M$70,11,FALSE))</f>
        <v>0</v>
      </c>
      <c r="E17" s="122">
        <v>3</v>
      </c>
      <c r="F17" s="130" t="str">
        <f>IF(ISBLANK($E17),"Bye",IF(VLOOKUP($E17,'[1]Prep Sorteo'!$A$7:$M$70,2,FALSE)="ZZZ","",CONCATENATE(VLOOKUP($E17,'[1]Prep Sorteo'!$A$7:$M$70,2,FALSE),", ",VLOOKUP($E17,'[1]Prep Sorteo'!$A$7:$M$70,3,FALSE))))</f>
        <v>PRIETO VIDAL, ALEJANDRO</v>
      </c>
      <c r="G17" s="116"/>
      <c r="H17" s="118"/>
      <c r="I17" s="127"/>
      <c r="J17" s="118"/>
      <c r="K17" s="133" t="s">
        <v>97</v>
      </c>
      <c r="L17" s="116"/>
      <c r="M17" s="48">
        <f>IF($E17="","",VLOOKUP($E17,'[1]Prep Sorteo'!$A$7:$M$71,10,FALSE))</f>
        <v>29</v>
      </c>
      <c r="N17" s="59" t="e">
        <f>jugador($F17)</f>
        <v>#NAME?</v>
      </c>
    </row>
    <row r="18" spans="1:14" s="86" customFormat="1" ht="18" customHeight="1">
      <c r="A18" s="113"/>
      <c r="B18" s="114"/>
      <c r="C18" s="115"/>
      <c r="D18" s="115"/>
      <c r="E18" s="116"/>
      <c r="F18" s="117"/>
      <c r="G18" s="116" t="s">
        <v>92</v>
      </c>
      <c r="H18" s="118" t="e">
        <f>IF(G18=N17,B17,B19)</f>
        <v>#NAME?</v>
      </c>
      <c r="I18" s="127"/>
      <c r="J18" s="118"/>
      <c r="K18" s="119"/>
      <c r="L18" s="116"/>
      <c r="M18" s="59"/>
      <c r="N18" s="59"/>
    </row>
    <row r="19" spans="1:14" s="86" customFormat="1" ht="18" customHeight="1">
      <c r="A19" s="111">
        <v>6</v>
      </c>
      <c r="B19" s="120">
        <f>IF($E19="","",VLOOKUP($E19,'[1]Prep Sorteo'!$A$7:$M$70,4,FALSE))</f>
        <v>5965837</v>
      </c>
      <c r="C19" s="121">
        <f>IF($E19="","",VLOOKUP($E19,'[1]Prep Sorteo'!$A$7:$M$70,9,FALSE))</f>
        <v>13311</v>
      </c>
      <c r="D19" s="121" t="str">
        <f>IF($E19="","",VLOOKUP($E19,'[1]Prep Sorteo'!$A$7:$M$70,11,FALSE))</f>
        <v>WC</v>
      </c>
      <c r="E19" s="122">
        <v>6</v>
      </c>
      <c r="F19" s="123" t="str">
        <f>IF(ISBLANK($E19),"Bye",IF(VLOOKUP($E19,'[1]Prep Sorteo'!$A$7:$M$70,2,FALSE)="ZZZ","",CONCATENATE(VLOOKUP($E19,'[1]Prep Sorteo'!$A$7:$M$70,2,FALSE),", ",VLOOKUP($E19,'[1]Prep Sorteo'!$A$7:$M$70,3,FALSE))))</f>
        <v>TORRANDEL KARDAS, ALTAY</v>
      </c>
      <c r="G19" s="124" t="s">
        <v>93</v>
      </c>
      <c r="H19" s="118"/>
      <c r="I19" s="131" t="str">
        <f>I12</f>
        <v>MORENO, A.</v>
      </c>
      <c r="J19" s="118"/>
      <c r="K19" s="119"/>
      <c r="L19" s="116"/>
      <c r="M19" s="48">
        <f>IF($E19="","",VLOOKUP($E19,'[1]Prep Sorteo'!$A$7:$M$71,10,FALSE))</f>
        <v>6</v>
      </c>
      <c r="N19" s="59" t="e">
        <f>jugador($F19)</f>
        <v>#NAME?</v>
      </c>
    </row>
    <row r="20" spans="1:14" s="86" customFormat="1" ht="18" customHeight="1">
      <c r="A20" s="113"/>
      <c r="B20" s="114"/>
      <c r="C20" s="115"/>
      <c r="D20" s="115"/>
      <c r="E20" s="125"/>
      <c r="F20" s="126"/>
      <c r="G20" s="127"/>
      <c r="H20" s="118"/>
      <c r="I20" s="141" t="s">
        <v>89</v>
      </c>
      <c r="J20" s="129" t="e">
        <f>IF(I20=G18,H18,H22)</f>
        <v>#NAME?</v>
      </c>
      <c r="K20" s="119"/>
      <c r="L20" s="116"/>
      <c r="M20" s="59"/>
      <c r="N20" s="59"/>
    </row>
    <row r="21" spans="1:14" s="86" customFormat="1" ht="18" customHeight="1">
      <c r="A21" s="113">
        <v>7</v>
      </c>
      <c r="B21" s="120">
        <f>IF($E21="","",VLOOKUP($E21,'[1]Prep Sorteo'!$A$7:$M$70,4,FALSE))</f>
        <v>5928215</v>
      </c>
      <c r="C21" s="121">
        <f>IF($E21="","",VLOOKUP($E21,'[1]Prep Sorteo'!$A$7:$M$70,9,FALSE))</f>
        <v>7875</v>
      </c>
      <c r="D21" s="121">
        <f>IF($E21="","",VLOOKUP($E21,'[1]Prep Sorteo'!$A$7:$M$70,11,FALSE))</f>
        <v>0</v>
      </c>
      <c r="E21" s="122">
        <v>4</v>
      </c>
      <c r="F21" s="130" t="str">
        <f>IF(ISBLANK($E21),"Bye",IF(VLOOKUP($E21,'[1]Prep Sorteo'!$A$7:$M$70,2,FALSE)="ZZZ","",CONCATENATE(VLOOKUP($E21,'[1]Prep Sorteo'!$A$7:$M$70,2,FALSE),", ",VLOOKUP($E21,'[1]Prep Sorteo'!$A$7:$M$70,3,FALSE))))</f>
        <v>GATTI TASCON, VICTOR</v>
      </c>
      <c r="G21" s="131" t="str">
        <f>G18</f>
        <v>PRIETO, A.</v>
      </c>
      <c r="H21" s="118"/>
      <c r="I21" s="119" t="s">
        <v>101</v>
      </c>
      <c r="J21" s="116"/>
      <c r="K21" s="119"/>
      <c r="L21" s="116"/>
      <c r="M21" s="48">
        <f>IF($E21="","",VLOOKUP($E21,'[1]Prep Sorteo'!$A$7:$M$71,10,FALSE))</f>
        <v>25</v>
      </c>
      <c r="N21" s="59" t="e">
        <f>jugador($F21)</f>
        <v>#NAME?</v>
      </c>
    </row>
    <row r="22" spans="1:14" s="86" customFormat="1" ht="18" customHeight="1">
      <c r="A22" s="113"/>
      <c r="B22" s="114"/>
      <c r="C22" s="115"/>
      <c r="D22" s="115"/>
      <c r="E22" s="125"/>
      <c r="F22" s="117"/>
      <c r="G22" s="141" t="s">
        <v>89</v>
      </c>
      <c r="H22" s="129" t="e">
        <f>IF(G22=N21,B21,B23)</f>
        <v>#NAME?</v>
      </c>
      <c r="I22" s="119"/>
      <c r="J22" s="119"/>
      <c r="K22" s="119"/>
      <c r="L22" s="116"/>
      <c r="M22" s="59"/>
      <c r="N22" s="59"/>
    </row>
    <row r="23" spans="1:14" s="86" customFormat="1" ht="18" customHeight="1">
      <c r="A23" s="111">
        <v>8</v>
      </c>
      <c r="B23" s="120">
        <f>IF($E23="","",VLOOKUP($E23,'[1]Prep Sorteo'!$A$7:$M$70,4,FALSE))</f>
        <v>5929643</v>
      </c>
      <c r="C23" s="121">
        <f>IF($E23="","",VLOOKUP($E23,'[1]Prep Sorteo'!$A$7:$M$70,9,FALSE))</f>
        <v>6616</v>
      </c>
      <c r="D23" s="121">
        <f>IF($E23="","",VLOOKUP($E23,'[1]Prep Sorteo'!$A$7:$M$70,11,FALSE))</f>
        <v>0</v>
      </c>
      <c r="E23" s="134">
        <v>2</v>
      </c>
      <c r="F23" s="123" t="str">
        <f>IF(ISBLANK($E23),"Bye",IF(VLOOKUP($E23,'[1]Prep Sorteo'!$A$7:$M$70,2,FALSE)="ZZZ","",CONCATENATE(VLOOKUP($E23,'[1]Prep Sorteo'!$A$7:$M$70,2,FALSE),", ",VLOOKUP($E23,'[1]Prep Sorteo'!$A$7:$M$70,3,FALSE))))</f>
        <v>MENDEZ CRESPI, ALFONSO</v>
      </c>
      <c r="G23" s="119" t="s">
        <v>90</v>
      </c>
      <c r="H23" s="119"/>
      <c r="I23" s="119"/>
      <c r="J23" s="119"/>
      <c r="K23" s="119"/>
      <c r="L23" s="116"/>
      <c r="M23" s="48">
        <f>IF($E23="","",VLOOKUP($E23,'[1]Prep Sorteo'!$A$7:$M$71,10,FALSE))</f>
        <v>35</v>
      </c>
      <c r="N23" s="59" t="e">
        <f>jugador($F23)</f>
        <v>#NAME?</v>
      </c>
    </row>
    <row r="24" spans="1:12" s="86" customFormat="1" ht="18" customHeight="1" thickBot="1">
      <c r="A24" s="201" t="s">
        <v>17</v>
      </c>
      <c r="B24" s="201"/>
      <c r="C24" s="116"/>
      <c r="D24" s="116"/>
      <c r="E24" s="125"/>
      <c r="F24" s="112"/>
      <c r="G24" s="116"/>
      <c r="H24" s="116"/>
      <c r="I24" s="119"/>
      <c r="J24" s="119"/>
      <c r="K24" s="135"/>
      <c r="L24" s="136"/>
    </row>
    <row r="25" spans="1:12" s="92" customFormat="1" ht="9" customHeight="1">
      <c r="A25" s="189" t="s">
        <v>18</v>
      </c>
      <c r="B25" s="190"/>
      <c r="C25" s="190"/>
      <c r="D25" s="191"/>
      <c r="E25" s="88" t="s">
        <v>19</v>
      </c>
      <c r="F25" s="89" t="s">
        <v>20</v>
      </c>
      <c r="G25" s="202" t="s">
        <v>21</v>
      </c>
      <c r="H25" s="203"/>
      <c r="I25" s="204"/>
      <c r="J25" s="90"/>
      <c r="K25" s="203" t="s">
        <v>22</v>
      </c>
      <c r="L25" s="205"/>
    </row>
    <row r="26" spans="1:12" s="92" customFormat="1" ht="9" customHeight="1" thickBot="1">
      <c r="A26" s="195" t="s">
        <v>23</v>
      </c>
      <c r="B26" s="196"/>
      <c r="C26" s="196"/>
      <c r="D26" s="197"/>
      <c r="E26" s="137">
        <v>1</v>
      </c>
      <c r="F26" s="94" t="str">
        <f>F9</f>
        <v>CABRERA SUAU, ANGEL</v>
      </c>
      <c r="G26" s="175"/>
      <c r="H26" s="176"/>
      <c r="I26" s="177"/>
      <c r="J26" s="95"/>
      <c r="K26" s="176"/>
      <c r="L26" s="178"/>
    </row>
    <row r="27" spans="1:12" s="92" customFormat="1" ht="9" customHeight="1">
      <c r="A27" s="198" t="s">
        <v>24</v>
      </c>
      <c r="B27" s="199"/>
      <c r="C27" s="199"/>
      <c r="D27" s="200"/>
      <c r="E27" s="138">
        <v>2</v>
      </c>
      <c r="F27" s="97" t="str">
        <f>F23</f>
        <v>MENDEZ CRESPI, ALFONSO</v>
      </c>
      <c r="G27" s="175"/>
      <c r="H27" s="176"/>
      <c r="I27" s="177"/>
      <c r="J27" s="95"/>
      <c r="K27" s="176"/>
      <c r="L27" s="178"/>
    </row>
    <row r="28" spans="1:12" s="92" customFormat="1" ht="9" customHeight="1" thickBot="1">
      <c r="A28" s="192" t="s">
        <v>25</v>
      </c>
      <c r="B28" s="193"/>
      <c r="C28" s="193"/>
      <c r="D28" s="194"/>
      <c r="E28" s="138"/>
      <c r="F28" s="97">
        <f>IF($E$13=3,$F$13,IF($E$19=3,$F$19,""))</f>
      </c>
      <c r="G28" s="175"/>
      <c r="H28" s="176"/>
      <c r="I28" s="177"/>
      <c r="J28" s="95"/>
      <c r="K28" s="176"/>
      <c r="L28" s="178"/>
    </row>
    <row r="29" spans="1:12" s="92" customFormat="1" ht="9" customHeight="1">
      <c r="A29" s="189" t="s">
        <v>26</v>
      </c>
      <c r="B29" s="190"/>
      <c r="C29" s="190"/>
      <c r="D29" s="191"/>
      <c r="E29" s="138"/>
      <c r="F29" s="97">
        <f>IF($E$13=4,$F$13,IF($E$19=4,$F$19,""))</f>
      </c>
      <c r="G29" s="175"/>
      <c r="H29" s="176"/>
      <c r="I29" s="177"/>
      <c r="J29" s="95"/>
      <c r="K29" s="176"/>
      <c r="L29" s="178"/>
    </row>
    <row r="30" spans="1:12" s="92" customFormat="1" ht="9" customHeight="1" thickBot="1">
      <c r="A30" s="186"/>
      <c r="B30" s="187"/>
      <c r="C30" s="187"/>
      <c r="D30" s="188"/>
      <c r="E30" s="98"/>
      <c r="F30" s="99"/>
      <c r="G30" s="175"/>
      <c r="H30" s="176"/>
      <c r="I30" s="177"/>
      <c r="J30" s="95"/>
      <c r="K30" s="176"/>
      <c r="L30" s="178"/>
    </row>
    <row r="31" spans="1:12" s="92" customFormat="1" ht="9" customHeight="1">
      <c r="A31" s="189" t="s">
        <v>27</v>
      </c>
      <c r="B31" s="190"/>
      <c r="C31" s="190"/>
      <c r="D31" s="191"/>
      <c r="E31" s="98"/>
      <c r="F31" s="99"/>
      <c r="G31" s="175"/>
      <c r="H31" s="176"/>
      <c r="I31" s="177"/>
      <c r="J31" s="95"/>
      <c r="K31" s="176"/>
      <c r="L31" s="178"/>
    </row>
    <row r="32" spans="1:12" s="92" customFormat="1" ht="9" customHeight="1">
      <c r="A32" s="172" t="str">
        <f>L6</f>
        <v>RAMON PASCUAL COMAS</v>
      </c>
      <c r="B32" s="173"/>
      <c r="C32" s="173"/>
      <c r="D32" s="174"/>
      <c r="E32" s="98"/>
      <c r="F32" s="99"/>
      <c r="G32" s="175"/>
      <c r="H32" s="176"/>
      <c r="I32" s="177"/>
      <c r="J32" s="95"/>
      <c r="K32" s="176"/>
      <c r="L32" s="178"/>
    </row>
    <row r="33" spans="1:12" s="92" customFormat="1" ht="9" customHeight="1" thickBot="1">
      <c r="A33" s="179">
        <f>('[1]Prep Torneo'!$E$7)</f>
        <v>5890878</v>
      </c>
      <c r="B33" s="180"/>
      <c r="C33" s="180"/>
      <c r="D33" s="181"/>
      <c r="E33" s="100"/>
      <c r="F33" s="101"/>
      <c r="G33" s="182"/>
      <c r="H33" s="183"/>
      <c r="I33" s="184"/>
      <c r="J33" s="102"/>
      <c r="K33" s="183"/>
      <c r="L33" s="185"/>
    </row>
    <row r="34" spans="2:12" s="92" customFormat="1" ht="12.75">
      <c r="B34" s="103" t="s">
        <v>28</v>
      </c>
      <c r="F34" s="104"/>
      <c r="G34" s="104"/>
      <c r="H34" s="104"/>
      <c r="I34" s="105"/>
      <c r="J34" s="105"/>
      <c r="K34" s="170" t="s">
        <v>29</v>
      </c>
      <c r="L34" s="170"/>
    </row>
    <row r="35" spans="6:12" s="92" customFormat="1" ht="12.75">
      <c r="F35" s="106" t="s">
        <v>30</v>
      </c>
      <c r="G35" s="171" t="s">
        <v>31</v>
      </c>
      <c r="H35" s="171"/>
      <c r="I35" s="171"/>
      <c r="J35" s="107"/>
      <c r="K35" s="165">
        <v>42665</v>
      </c>
      <c r="L35" s="105"/>
    </row>
  </sheetData>
  <sheetProtection password="CC8C" sheet="1" formatCells="0"/>
  <mergeCells count="36">
    <mergeCell ref="A24:B24"/>
    <mergeCell ref="A25:D25"/>
    <mergeCell ref="G25:I25"/>
    <mergeCell ref="K25:L25"/>
    <mergeCell ref="A6:E6"/>
    <mergeCell ref="A1:L1"/>
    <mergeCell ref="A2:L2"/>
    <mergeCell ref="A3:E3"/>
    <mergeCell ref="A4:E4"/>
    <mergeCell ref="A5:E5"/>
    <mergeCell ref="A26:D26"/>
    <mergeCell ref="G26:I26"/>
    <mergeCell ref="K26:L26"/>
    <mergeCell ref="A27:D27"/>
    <mergeCell ref="G27:I27"/>
    <mergeCell ref="K27:L27"/>
    <mergeCell ref="A28:D28"/>
    <mergeCell ref="G28:I28"/>
    <mergeCell ref="K28:L28"/>
    <mergeCell ref="A29:D29"/>
    <mergeCell ref="G29:I29"/>
    <mergeCell ref="K29:L29"/>
    <mergeCell ref="A30:D30"/>
    <mergeCell ref="G30:I30"/>
    <mergeCell ref="K30:L30"/>
    <mergeCell ref="A31:D31"/>
    <mergeCell ref="G31:I31"/>
    <mergeCell ref="K31:L31"/>
    <mergeCell ref="K34:L34"/>
    <mergeCell ref="G35:I35"/>
    <mergeCell ref="A32:D32"/>
    <mergeCell ref="G32:I32"/>
    <mergeCell ref="K32:L32"/>
    <mergeCell ref="A33:D33"/>
    <mergeCell ref="G33:I33"/>
    <mergeCell ref="K33:L33"/>
  </mergeCells>
  <conditionalFormatting sqref="F9 B9:D9 B11:D11 F11 F13 B13:D13 B15:D15 F15 F17 B17:D17 B19:D19 F19 F21 B21:D21 B23:D23 F23">
    <cfRule type="expression" priority="4" dxfId="1" stopIfTrue="1">
      <formula>AND($E9&lt;=$L$9,$M9&gt;0,$E9&gt;0,$D9&lt;&gt;"LL",$D9&lt;&gt;"Alt")</formula>
    </cfRule>
  </conditionalFormatting>
  <conditionalFormatting sqref="E9 E11 E13 E15 E17 E19 E21 E23">
    <cfRule type="expression" priority="3" dxfId="0" stopIfTrue="1">
      <formula>AND($E9&lt;=$L$9,$M9&gt;0,$D9&lt;&gt;"LL")</formula>
    </cfRule>
  </conditionalFormatting>
  <dataValidations count="4">
    <dataValidation type="list" allowBlank="1" showInputMessage="1" showErrorMessage="1" sqref="G14 G22">
      <formula1>$N13:$N15</formula1>
    </dataValidation>
    <dataValidation type="list" allowBlank="1" showErrorMessage="1" promptTitle="Ganador" prompt="Seleccione el Jugador Ganador" sqref="G10 G18">
      <formula1>$N9:$N11</formula1>
    </dataValidation>
    <dataValidation type="list" allowBlank="1" showInputMessage="1" showErrorMessage="1" sqref="I20 I12">
      <formula1>$G21:$G22</formula1>
    </dataValidation>
    <dataValidation type="list" allowBlank="1" showInputMessage="1" showErrorMessage="1" sqref="K16">
      <formula1>$I$19:$I$20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2.7109375" style="139" bestFit="1" customWidth="1"/>
    <col min="2" max="2" width="7.57421875" style="139" customWidth="1"/>
    <col min="3" max="3" width="5.28125" style="139" bestFit="1" customWidth="1"/>
    <col min="4" max="4" width="4.00390625" style="139" customWidth="1"/>
    <col min="5" max="5" width="2.8515625" style="139" bestFit="1" customWidth="1"/>
    <col min="6" max="6" width="26.7109375" style="139" customWidth="1"/>
    <col min="7" max="7" width="13.7109375" style="140" customWidth="1"/>
    <col min="8" max="8" width="21.00390625" style="140" hidden="1" customWidth="1"/>
    <col min="9" max="9" width="13.7109375" style="140" customWidth="1"/>
    <col min="10" max="10" width="7.57421875" style="140" hidden="1" customWidth="1"/>
    <col min="11" max="12" width="13.7109375" style="140" customWidth="1"/>
    <col min="13" max="13" width="16.7109375" style="139" hidden="1" customWidth="1"/>
    <col min="14" max="14" width="20.140625" style="139" hidden="1" customWidth="1"/>
    <col min="15" max="16384" width="9.140625" style="139" customWidth="1"/>
  </cols>
  <sheetData>
    <row r="1" spans="1:12" s="2" customFormat="1" ht="25.5">
      <c r="A1" s="207" t="s">
        <v>36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</row>
    <row r="2" spans="1:12" s="4" customFormat="1" ht="12.75">
      <c r="A2" s="208" t="s">
        <v>0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</row>
    <row r="3" spans="1:12" s="10" customFormat="1" ht="9" customHeight="1">
      <c r="A3" s="209" t="s">
        <v>1</v>
      </c>
      <c r="B3" s="209"/>
      <c r="C3" s="209"/>
      <c r="D3" s="209"/>
      <c r="E3" s="209"/>
      <c r="F3" s="5" t="s">
        <v>2</v>
      </c>
      <c r="G3" s="5" t="s">
        <v>3</v>
      </c>
      <c r="H3" s="5"/>
      <c r="I3" s="6"/>
      <c r="J3" s="6"/>
      <c r="K3" s="5" t="s">
        <v>4</v>
      </c>
      <c r="L3" s="109"/>
    </row>
    <row r="4" spans="1:14" s="17" customFormat="1" ht="11.25">
      <c r="A4" s="210">
        <v>42646</v>
      </c>
      <c r="B4" s="210"/>
      <c r="C4" s="210"/>
      <c r="D4" s="210"/>
      <c r="E4" s="210"/>
      <c r="F4" s="11" t="s">
        <v>37</v>
      </c>
      <c r="G4" s="12" t="s">
        <v>38</v>
      </c>
      <c r="H4" s="11"/>
      <c r="I4" s="13"/>
      <c r="J4" s="13"/>
      <c r="K4" s="11" t="s">
        <v>39</v>
      </c>
      <c r="L4" s="110"/>
      <c r="N4" s="17" t="str">
        <f>Habil</f>
        <v>Si</v>
      </c>
    </row>
    <row r="5" spans="1:12" s="10" customFormat="1" ht="9">
      <c r="A5" s="209" t="s">
        <v>5</v>
      </c>
      <c r="B5" s="209"/>
      <c r="C5" s="209"/>
      <c r="D5" s="209"/>
      <c r="E5" s="209"/>
      <c r="F5" s="19" t="s">
        <v>6</v>
      </c>
      <c r="G5" s="6" t="s">
        <v>7</v>
      </c>
      <c r="H5" s="6"/>
      <c r="I5" s="6"/>
      <c r="J5" s="6"/>
      <c r="K5" s="6"/>
      <c r="L5" s="20" t="s">
        <v>8</v>
      </c>
    </row>
    <row r="6" spans="1:14" s="17" customFormat="1" ht="12" thickBot="1">
      <c r="A6" s="206" t="s">
        <v>40</v>
      </c>
      <c r="B6" s="206"/>
      <c r="C6" s="206"/>
      <c r="D6" s="206"/>
      <c r="E6" s="206"/>
      <c r="F6" s="23" t="s">
        <v>41</v>
      </c>
      <c r="G6" s="23" t="s">
        <v>42</v>
      </c>
      <c r="H6" s="23"/>
      <c r="I6" s="24"/>
      <c r="J6" s="24"/>
      <c r="K6" s="23"/>
      <c r="L6" s="25" t="s">
        <v>43</v>
      </c>
      <c r="N6" s="17" t="s">
        <v>9</v>
      </c>
    </row>
    <row r="7" spans="1:12" s="33" customFormat="1" ht="9.75">
      <c r="A7" s="27"/>
      <c r="B7" s="28" t="s">
        <v>10</v>
      </c>
      <c r="C7" s="29" t="s">
        <v>11</v>
      </c>
      <c r="D7" s="29" t="s">
        <v>12</v>
      </c>
      <c r="E7" s="28" t="s">
        <v>13</v>
      </c>
      <c r="F7" s="29" t="s">
        <v>58</v>
      </c>
      <c r="G7" s="29" t="s">
        <v>15</v>
      </c>
      <c r="H7" s="29"/>
      <c r="I7" s="29" t="s">
        <v>16</v>
      </c>
      <c r="J7" s="29"/>
      <c r="K7" s="29" t="s">
        <v>59</v>
      </c>
      <c r="L7" s="29"/>
    </row>
    <row r="8" spans="1:12" s="33" customFormat="1" ht="7.5" customHeight="1">
      <c r="A8" s="35"/>
      <c r="B8" s="36"/>
      <c r="C8" s="37"/>
      <c r="D8" s="37"/>
      <c r="E8" s="38"/>
      <c r="F8" s="39"/>
      <c r="G8" s="37"/>
      <c r="H8" s="37"/>
      <c r="I8" s="37"/>
      <c r="J8" s="37"/>
      <c r="K8" s="37"/>
      <c r="L8" s="37"/>
    </row>
    <row r="9" spans="1:14" s="86" customFormat="1" ht="18" customHeight="1">
      <c r="A9" s="111">
        <v>1</v>
      </c>
      <c r="B9" s="166">
        <v>5933834</v>
      </c>
      <c r="C9" s="167">
        <v>1622</v>
      </c>
      <c r="D9" s="167">
        <v>0</v>
      </c>
      <c r="E9" s="169">
        <v>1</v>
      </c>
      <c r="F9" s="168" t="s">
        <v>46</v>
      </c>
      <c r="G9" s="112"/>
      <c r="H9" s="112"/>
      <c r="I9" s="112"/>
      <c r="J9" s="112"/>
      <c r="K9" s="112"/>
      <c r="L9" s="46">
        <v>0</v>
      </c>
      <c r="M9" s="48">
        <v>61</v>
      </c>
      <c r="N9" s="59" t="e">
        <f>jugador($F9)</f>
        <v>#NAME?</v>
      </c>
    </row>
    <row r="10" spans="1:14" s="86" customFormat="1" ht="18" customHeight="1">
      <c r="A10" s="113"/>
      <c r="B10" s="114"/>
      <c r="C10" s="115"/>
      <c r="D10" s="115"/>
      <c r="E10" s="116"/>
      <c r="F10" s="117"/>
      <c r="G10" s="116" t="s">
        <v>102</v>
      </c>
      <c r="H10" s="118">
        <v>5985091</v>
      </c>
      <c r="I10" s="119"/>
      <c r="J10" s="119"/>
      <c r="K10" s="116"/>
      <c r="L10" s="116"/>
      <c r="M10" s="59"/>
      <c r="N10" s="59"/>
    </row>
    <row r="11" spans="1:14" s="86" customFormat="1" ht="18" customHeight="1">
      <c r="A11" s="113">
        <v>2</v>
      </c>
      <c r="B11" s="120">
        <v>5985091</v>
      </c>
      <c r="C11" s="121">
        <v>0</v>
      </c>
      <c r="D11" s="121">
        <v>0</v>
      </c>
      <c r="E11" s="122">
        <v>8</v>
      </c>
      <c r="F11" s="123" t="s">
        <v>49</v>
      </c>
      <c r="G11" s="124" t="s">
        <v>111</v>
      </c>
      <c r="H11" s="118"/>
      <c r="I11" s="119"/>
      <c r="J11" s="119"/>
      <c r="K11" s="116"/>
      <c r="L11" s="116"/>
      <c r="M11" s="48">
        <v>0</v>
      </c>
      <c r="N11" s="59" t="e">
        <f>jugador($F11)</f>
        <v>#NAME?</v>
      </c>
    </row>
    <row r="12" spans="1:14" s="86" customFormat="1" ht="18" customHeight="1">
      <c r="A12" s="113"/>
      <c r="B12" s="155"/>
      <c r="C12" s="156"/>
      <c r="D12" s="156"/>
      <c r="E12" s="157"/>
      <c r="F12" s="158"/>
      <c r="G12" s="127"/>
      <c r="H12" s="118"/>
      <c r="I12" s="128" t="s">
        <v>91</v>
      </c>
      <c r="J12" s="129">
        <v>5985091</v>
      </c>
      <c r="K12" s="119"/>
      <c r="L12" s="116"/>
      <c r="M12" s="59"/>
      <c r="N12" s="59"/>
    </row>
    <row r="13" spans="1:14" s="86" customFormat="1" ht="18" customHeight="1">
      <c r="A13" s="113">
        <v>3</v>
      </c>
      <c r="B13" s="120">
        <v>5927978</v>
      </c>
      <c r="C13" s="121">
        <v>3725</v>
      </c>
      <c r="D13" s="121">
        <v>0</v>
      </c>
      <c r="E13" s="122">
        <v>5</v>
      </c>
      <c r="F13" s="130" t="s">
        <v>48</v>
      </c>
      <c r="G13" s="159">
        <v>0</v>
      </c>
      <c r="H13" s="118"/>
      <c r="I13" s="124" t="s">
        <v>103</v>
      </c>
      <c r="J13" s="118"/>
      <c r="K13" s="119"/>
      <c r="L13" s="116"/>
      <c r="M13" s="48">
        <v>10</v>
      </c>
      <c r="N13" s="59" t="e">
        <f>jugador($F13)</f>
        <v>#NAME?</v>
      </c>
    </row>
    <row r="14" spans="1:14" s="86" customFormat="1" ht="18" customHeight="1">
      <c r="A14" s="113"/>
      <c r="B14" s="114"/>
      <c r="C14" s="115"/>
      <c r="D14" s="115"/>
      <c r="E14" s="125"/>
      <c r="F14" s="117"/>
      <c r="G14" s="141" t="s">
        <v>91</v>
      </c>
      <c r="H14" s="129" t="e">
        <v>#NAME?</v>
      </c>
      <c r="I14" s="127"/>
      <c r="J14" s="118"/>
      <c r="K14" s="119"/>
      <c r="L14" s="116"/>
      <c r="M14" s="59"/>
      <c r="N14" s="59"/>
    </row>
    <row r="15" spans="1:14" s="86" customFormat="1" ht="18" customHeight="1">
      <c r="A15" s="111">
        <v>4</v>
      </c>
      <c r="B15" s="149">
        <v>5954418</v>
      </c>
      <c r="C15" s="150">
        <v>0</v>
      </c>
      <c r="D15" s="150" t="s">
        <v>61</v>
      </c>
      <c r="E15" s="146">
        <v>4</v>
      </c>
      <c r="F15" s="148" t="s">
        <v>52</v>
      </c>
      <c r="G15" s="119" t="s">
        <v>76</v>
      </c>
      <c r="H15" s="118"/>
      <c r="I15" s="127"/>
      <c r="J15" s="118"/>
      <c r="K15" s="119"/>
      <c r="L15" s="116"/>
      <c r="M15" s="48">
        <v>32</v>
      </c>
      <c r="N15" s="59" t="e">
        <f>jugador($F15)</f>
        <v>#NAME?</v>
      </c>
    </row>
    <row r="16" spans="1:14" s="86" customFormat="1" ht="18" customHeight="1">
      <c r="A16" s="113"/>
      <c r="B16" s="114"/>
      <c r="C16" s="115"/>
      <c r="D16" s="115"/>
      <c r="E16" s="116"/>
      <c r="F16" s="126"/>
      <c r="G16" s="116"/>
      <c r="H16" s="118"/>
      <c r="I16" s="127"/>
      <c r="J16" s="118"/>
      <c r="K16" s="128" t="s">
        <v>95</v>
      </c>
      <c r="L16" s="118">
        <v>5985091</v>
      </c>
      <c r="M16" s="59"/>
      <c r="N16" s="59"/>
    </row>
    <row r="17" spans="1:14" s="86" customFormat="1" ht="18" customHeight="1">
      <c r="A17" s="111">
        <v>5</v>
      </c>
      <c r="B17" s="149">
        <v>5912507</v>
      </c>
      <c r="C17" s="150">
        <v>2205</v>
      </c>
      <c r="D17" s="150">
        <v>0</v>
      </c>
      <c r="E17" s="146">
        <v>3</v>
      </c>
      <c r="F17" s="160" t="s">
        <v>50</v>
      </c>
      <c r="G17" s="116"/>
      <c r="H17" s="118"/>
      <c r="I17" s="127"/>
      <c r="J17" s="118"/>
      <c r="K17" s="133" t="s">
        <v>118</v>
      </c>
      <c r="L17" s="116"/>
      <c r="M17" s="48">
        <v>34</v>
      </c>
      <c r="N17" s="59" t="e">
        <f>jugador($F17)</f>
        <v>#NAME?</v>
      </c>
    </row>
    <row r="18" spans="1:14" s="86" customFormat="1" ht="18" customHeight="1">
      <c r="A18" s="113"/>
      <c r="B18" s="114"/>
      <c r="C18" s="115"/>
      <c r="D18" s="115"/>
      <c r="E18" s="116"/>
      <c r="F18" s="117"/>
      <c r="G18" s="116" t="s">
        <v>94</v>
      </c>
      <c r="H18" s="118" t="e">
        <v>#NAME?</v>
      </c>
      <c r="I18" s="127"/>
      <c r="J18" s="118"/>
      <c r="K18" s="119"/>
      <c r="L18" s="116"/>
      <c r="M18" s="59"/>
      <c r="N18" s="59"/>
    </row>
    <row r="19" spans="1:14" s="86" customFormat="1" ht="18" customHeight="1">
      <c r="A19" s="113">
        <v>6</v>
      </c>
      <c r="B19" s="120">
        <v>5962114</v>
      </c>
      <c r="C19" s="121">
        <v>4399</v>
      </c>
      <c r="D19" s="121">
        <v>0</v>
      </c>
      <c r="E19" s="122">
        <v>6</v>
      </c>
      <c r="F19" s="123" t="s">
        <v>51</v>
      </c>
      <c r="G19" s="124" t="s">
        <v>96</v>
      </c>
      <c r="H19" s="118"/>
      <c r="I19" s="131">
        <v>0</v>
      </c>
      <c r="J19" s="118"/>
      <c r="K19" s="119"/>
      <c r="L19" s="116"/>
      <c r="M19" s="48">
        <v>6</v>
      </c>
      <c r="N19" s="59" t="e">
        <f>jugador($F19)</f>
        <v>#NAME?</v>
      </c>
    </row>
    <row r="20" spans="1:14" s="86" customFormat="1" ht="18" customHeight="1">
      <c r="A20" s="113"/>
      <c r="B20" s="114"/>
      <c r="C20" s="115"/>
      <c r="D20" s="115"/>
      <c r="E20" s="125"/>
      <c r="F20" s="126"/>
      <c r="G20" s="127"/>
      <c r="H20" s="118"/>
      <c r="I20" s="132" t="s">
        <v>95</v>
      </c>
      <c r="J20" s="129">
        <v>5962114</v>
      </c>
      <c r="K20" s="119"/>
      <c r="L20" s="116"/>
      <c r="M20" s="59"/>
      <c r="N20" s="59"/>
    </row>
    <row r="21" spans="1:14" s="86" customFormat="1" ht="18" customHeight="1">
      <c r="A21" s="113">
        <v>7</v>
      </c>
      <c r="B21" s="120">
        <v>5985083</v>
      </c>
      <c r="C21" s="121">
        <v>0</v>
      </c>
      <c r="D21" s="121">
        <v>0</v>
      </c>
      <c r="E21" s="122">
        <v>7</v>
      </c>
      <c r="F21" s="130" t="s">
        <v>47</v>
      </c>
      <c r="G21" s="131">
        <v>0</v>
      </c>
      <c r="H21" s="118"/>
      <c r="I21" s="116" t="s">
        <v>90</v>
      </c>
      <c r="J21" s="116"/>
      <c r="K21" s="119"/>
      <c r="L21" s="116"/>
      <c r="M21" s="48">
        <v>0</v>
      </c>
      <c r="N21" s="59" t="e">
        <f>jugador($F21)</f>
        <v>#NAME?</v>
      </c>
    </row>
    <row r="22" spans="1:14" s="86" customFormat="1" ht="18" customHeight="1">
      <c r="A22" s="113"/>
      <c r="B22" s="114"/>
      <c r="C22" s="115"/>
      <c r="D22" s="115"/>
      <c r="E22" s="125"/>
      <c r="F22" s="117"/>
      <c r="G22" s="141" t="s">
        <v>95</v>
      </c>
      <c r="H22" s="129" t="e">
        <v>#NAME?</v>
      </c>
      <c r="I22" s="119"/>
      <c r="J22" s="119"/>
      <c r="K22" s="119"/>
      <c r="L22" s="116"/>
      <c r="M22" s="59"/>
      <c r="N22" s="59"/>
    </row>
    <row r="23" spans="1:14" s="86" customFormat="1" ht="18" customHeight="1">
      <c r="A23" s="111">
        <v>8</v>
      </c>
      <c r="B23" s="149">
        <v>5927960</v>
      </c>
      <c r="C23" s="150">
        <v>2013</v>
      </c>
      <c r="D23" s="150">
        <v>0</v>
      </c>
      <c r="E23" s="146">
        <v>2</v>
      </c>
      <c r="F23" s="148" t="s">
        <v>53</v>
      </c>
      <c r="G23" s="119" t="s">
        <v>97</v>
      </c>
      <c r="H23" s="119"/>
      <c r="I23" s="119"/>
      <c r="J23" s="119"/>
      <c r="K23" s="119"/>
      <c r="L23" s="116"/>
      <c r="M23" s="48">
        <v>40</v>
      </c>
      <c r="N23" s="59" t="e">
        <f>jugador($F23)</f>
        <v>#NAME?</v>
      </c>
    </row>
    <row r="24" spans="1:12" s="86" customFormat="1" ht="18" customHeight="1" thickBot="1">
      <c r="A24" s="201" t="s">
        <v>17</v>
      </c>
      <c r="B24" s="201"/>
      <c r="C24" s="116"/>
      <c r="D24" s="116"/>
      <c r="E24" s="125"/>
      <c r="F24" s="112"/>
      <c r="G24" s="116"/>
      <c r="H24" s="116"/>
      <c r="I24" s="119"/>
      <c r="J24" s="119"/>
      <c r="K24" s="135"/>
      <c r="L24" s="136"/>
    </row>
    <row r="25" spans="1:12" s="92" customFormat="1" ht="12.75">
      <c r="A25" s="189" t="s">
        <v>18</v>
      </c>
      <c r="B25" s="190"/>
      <c r="C25" s="190"/>
      <c r="D25" s="191"/>
      <c r="E25" s="88" t="s">
        <v>19</v>
      </c>
      <c r="F25" s="89" t="s">
        <v>20</v>
      </c>
      <c r="G25" s="202" t="s">
        <v>21</v>
      </c>
      <c r="H25" s="203"/>
      <c r="I25" s="204"/>
      <c r="J25" s="90"/>
      <c r="K25" s="203" t="s">
        <v>22</v>
      </c>
      <c r="L25" s="205"/>
    </row>
    <row r="26" spans="1:12" s="92" customFormat="1" ht="13.5" thickBot="1">
      <c r="A26" s="219" t="s">
        <v>23</v>
      </c>
      <c r="B26" s="220"/>
      <c r="C26" s="220"/>
      <c r="D26" s="221"/>
      <c r="E26" s="137">
        <v>1</v>
      </c>
      <c r="F26" s="94" t="s">
        <v>46</v>
      </c>
      <c r="G26" s="222"/>
      <c r="H26" s="223"/>
      <c r="I26" s="224"/>
      <c r="J26" s="95"/>
      <c r="K26" s="223"/>
      <c r="L26" s="225"/>
    </row>
    <row r="27" spans="1:12" s="92" customFormat="1" ht="12.75">
      <c r="A27" s="198" t="s">
        <v>24</v>
      </c>
      <c r="B27" s="199"/>
      <c r="C27" s="199"/>
      <c r="D27" s="200"/>
      <c r="E27" s="138">
        <v>2</v>
      </c>
      <c r="F27" s="97" t="s">
        <v>53</v>
      </c>
      <c r="G27" s="175"/>
      <c r="H27" s="176"/>
      <c r="I27" s="177"/>
      <c r="J27" s="95"/>
      <c r="K27" s="176"/>
      <c r="L27" s="178"/>
    </row>
    <row r="28" spans="1:12" s="92" customFormat="1" ht="13.5" thickBot="1">
      <c r="A28" s="195" t="s">
        <v>25</v>
      </c>
      <c r="B28" s="196"/>
      <c r="C28" s="196"/>
      <c r="D28" s="197"/>
      <c r="E28" s="138">
        <v>3</v>
      </c>
      <c r="F28" s="97" t="s">
        <v>50</v>
      </c>
      <c r="G28" s="175"/>
      <c r="H28" s="176"/>
      <c r="I28" s="177"/>
      <c r="J28" s="95"/>
      <c r="K28" s="176"/>
      <c r="L28" s="178"/>
    </row>
    <row r="29" spans="1:12" s="92" customFormat="1" ht="12.75">
      <c r="A29" s="189" t="s">
        <v>26</v>
      </c>
      <c r="B29" s="190"/>
      <c r="C29" s="190"/>
      <c r="D29" s="191"/>
      <c r="E29" s="138">
        <v>4</v>
      </c>
      <c r="F29" s="97" t="s">
        <v>52</v>
      </c>
      <c r="G29" s="175"/>
      <c r="H29" s="176"/>
      <c r="I29" s="177"/>
      <c r="J29" s="95"/>
      <c r="K29" s="176"/>
      <c r="L29" s="178"/>
    </row>
    <row r="30" spans="1:12" s="92" customFormat="1" ht="13.5" thickBot="1">
      <c r="A30" s="216"/>
      <c r="B30" s="217"/>
      <c r="C30" s="217"/>
      <c r="D30" s="218"/>
      <c r="E30" s="98"/>
      <c r="F30" s="99"/>
      <c r="G30" s="175"/>
      <c r="H30" s="176"/>
      <c r="I30" s="177"/>
      <c r="J30" s="95"/>
      <c r="K30" s="176"/>
      <c r="L30" s="178"/>
    </row>
    <row r="31" spans="1:12" s="92" customFormat="1" ht="12.75">
      <c r="A31" s="189" t="s">
        <v>27</v>
      </c>
      <c r="B31" s="190"/>
      <c r="C31" s="190"/>
      <c r="D31" s="191"/>
      <c r="E31" s="98"/>
      <c r="F31" s="99"/>
      <c r="G31" s="175"/>
      <c r="H31" s="176"/>
      <c r="I31" s="177"/>
      <c r="J31" s="95"/>
      <c r="K31" s="176"/>
      <c r="L31" s="178"/>
    </row>
    <row r="32" spans="1:12" s="92" customFormat="1" ht="12.75">
      <c r="A32" s="211" t="s">
        <v>43</v>
      </c>
      <c r="B32" s="212"/>
      <c r="C32" s="212"/>
      <c r="D32" s="213"/>
      <c r="E32" s="98"/>
      <c r="F32" s="99"/>
      <c r="G32" s="175"/>
      <c r="H32" s="176"/>
      <c r="I32" s="177"/>
      <c r="J32" s="95"/>
      <c r="K32" s="176"/>
      <c r="L32" s="178"/>
    </row>
    <row r="33" spans="1:12" s="92" customFormat="1" ht="13.5" thickBot="1">
      <c r="A33" s="179">
        <v>5890878</v>
      </c>
      <c r="B33" s="180"/>
      <c r="C33" s="180"/>
      <c r="D33" s="181"/>
      <c r="E33" s="100"/>
      <c r="F33" s="101"/>
      <c r="G33" s="182"/>
      <c r="H33" s="183"/>
      <c r="I33" s="184"/>
      <c r="J33" s="102"/>
      <c r="K33" s="183"/>
      <c r="L33" s="185"/>
    </row>
    <row r="34" spans="2:12" s="92" customFormat="1" ht="12.75">
      <c r="B34" s="103" t="s">
        <v>28</v>
      </c>
      <c r="F34" s="104"/>
      <c r="G34" s="104"/>
      <c r="H34" s="104"/>
      <c r="I34" s="105"/>
      <c r="J34" s="105"/>
      <c r="K34" s="170" t="s">
        <v>29</v>
      </c>
      <c r="L34" s="170"/>
    </row>
    <row r="35" spans="6:12" s="92" customFormat="1" ht="12.75">
      <c r="F35" s="106" t="s">
        <v>30</v>
      </c>
      <c r="G35" s="171" t="s">
        <v>31</v>
      </c>
      <c r="H35" s="171"/>
      <c r="I35" s="171"/>
      <c r="J35" s="107"/>
      <c r="K35" s="214">
        <v>42665</v>
      </c>
      <c r="L35" s="215"/>
    </row>
  </sheetData>
  <sheetProtection/>
  <mergeCells count="37">
    <mergeCell ref="A24:B24"/>
    <mergeCell ref="A25:D25"/>
    <mergeCell ref="G25:I25"/>
    <mergeCell ref="K25:L25"/>
    <mergeCell ref="A6:E6"/>
    <mergeCell ref="A1:L1"/>
    <mergeCell ref="A2:L2"/>
    <mergeCell ref="A3:E3"/>
    <mergeCell ref="A4:E4"/>
    <mergeCell ref="A5:E5"/>
    <mergeCell ref="A26:D26"/>
    <mergeCell ref="G26:I26"/>
    <mergeCell ref="K26:L26"/>
    <mergeCell ref="A27:D27"/>
    <mergeCell ref="G27:I27"/>
    <mergeCell ref="K27:L27"/>
    <mergeCell ref="A28:D28"/>
    <mergeCell ref="G28:I28"/>
    <mergeCell ref="K28:L28"/>
    <mergeCell ref="A29:D29"/>
    <mergeCell ref="G29:I29"/>
    <mergeCell ref="K29:L29"/>
    <mergeCell ref="A30:D30"/>
    <mergeCell ref="G30:I30"/>
    <mergeCell ref="K30:L30"/>
    <mergeCell ref="A31:D31"/>
    <mergeCell ref="G31:I31"/>
    <mergeCell ref="K31:L31"/>
    <mergeCell ref="K34:L34"/>
    <mergeCell ref="G35:I35"/>
    <mergeCell ref="A32:D32"/>
    <mergeCell ref="G32:I32"/>
    <mergeCell ref="K32:L32"/>
    <mergeCell ref="A33:D33"/>
    <mergeCell ref="G33:I33"/>
    <mergeCell ref="K33:L33"/>
    <mergeCell ref="K35:L35"/>
  </mergeCells>
  <conditionalFormatting sqref="F9 B9:D9 F11:F13 F17 B17:D17 B19:D19 F19 F21 B21:D21 B23:D23 F23 B11:D13 B15:D15 F15">
    <cfRule type="expression" priority="1" dxfId="1" stopIfTrue="1">
      <formula>AND($E9&lt;=$L$9,$M9&gt;0,$E9&gt;0,$D9&lt;&gt;"LL",$D9&lt;&gt;"Alt")</formula>
    </cfRule>
  </conditionalFormatting>
  <conditionalFormatting sqref="E9 E11:E13 E17 E19 E21 E23 E15">
    <cfRule type="expression" priority="2" dxfId="0" stopIfTrue="1">
      <formula>AND($E9&lt;=$L$9,$M9&gt;0,$D9&lt;&gt;"LL")</formula>
    </cfRule>
  </conditionalFormatting>
  <dataValidations count="2">
    <dataValidation type="list" allowBlank="1" showInputMessage="1" showErrorMessage="1" sqref="I20 I12">
      <formula1>$G21:$G22</formula1>
    </dataValidation>
    <dataValidation type="list" allowBlank="1" showInputMessage="1" showErrorMessage="1" sqref="K16">
      <formula1>$I$19:$I$20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2.7109375" style="139" bestFit="1" customWidth="1"/>
    <col min="2" max="2" width="7.57421875" style="139" customWidth="1"/>
    <col min="3" max="3" width="5.28125" style="139" bestFit="1" customWidth="1"/>
    <col min="4" max="4" width="4.00390625" style="139" customWidth="1"/>
    <col min="5" max="5" width="2.8515625" style="139" bestFit="1" customWidth="1"/>
    <col min="6" max="6" width="26.7109375" style="139" customWidth="1"/>
    <col min="7" max="7" width="13.7109375" style="140" customWidth="1"/>
    <col min="8" max="8" width="21.00390625" style="140" hidden="1" customWidth="1"/>
    <col min="9" max="9" width="13.7109375" style="140" customWidth="1"/>
    <col min="10" max="10" width="7.57421875" style="140" hidden="1" customWidth="1"/>
    <col min="11" max="12" width="13.7109375" style="140" customWidth="1"/>
    <col min="13" max="13" width="16.7109375" style="139" hidden="1" customWidth="1"/>
    <col min="14" max="14" width="20.140625" style="139" hidden="1" customWidth="1"/>
    <col min="15" max="16384" width="9.140625" style="139" customWidth="1"/>
  </cols>
  <sheetData>
    <row r="1" spans="1:12" s="2" customFormat="1" ht="25.5">
      <c r="A1" s="207" t="s">
        <v>36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</row>
    <row r="2" spans="1:12" s="4" customFormat="1" ht="12.75">
      <c r="A2" s="208" t="s">
        <v>0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</row>
    <row r="3" spans="1:12" s="10" customFormat="1" ht="9" customHeight="1">
      <c r="A3" s="209" t="s">
        <v>1</v>
      </c>
      <c r="B3" s="209"/>
      <c r="C3" s="209"/>
      <c r="D3" s="209"/>
      <c r="E3" s="209"/>
      <c r="F3" s="5" t="s">
        <v>2</v>
      </c>
      <c r="G3" s="5" t="s">
        <v>3</v>
      </c>
      <c r="H3" s="5"/>
      <c r="I3" s="6"/>
      <c r="J3" s="6"/>
      <c r="K3" s="5" t="s">
        <v>4</v>
      </c>
      <c r="L3" s="109"/>
    </row>
    <row r="4" spans="1:14" s="17" customFormat="1" ht="11.25">
      <c r="A4" s="210">
        <v>42646</v>
      </c>
      <c r="B4" s="210"/>
      <c r="C4" s="210"/>
      <c r="D4" s="210"/>
      <c r="E4" s="210"/>
      <c r="F4" s="11" t="s">
        <v>37</v>
      </c>
      <c r="G4" s="12" t="s">
        <v>38</v>
      </c>
      <c r="H4" s="11"/>
      <c r="I4" s="13"/>
      <c r="J4" s="13"/>
      <c r="K4" s="11" t="s">
        <v>39</v>
      </c>
      <c r="L4" s="110"/>
      <c r="N4" s="17" t="str">
        <f>Habil</f>
        <v>Si</v>
      </c>
    </row>
    <row r="5" spans="1:12" s="10" customFormat="1" ht="9">
      <c r="A5" s="209" t="s">
        <v>5</v>
      </c>
      <c r="B5" s="209"/>
      <c r="C5" s="209"/>
      <c r="D5" s="209"/>
      <c r="E5" s="209"/>
      <c r="F5" s="19" t="s">
        <v>6</v>
      </c>
      <c r="G5" s="6" t="s">
        <v>7</v>
      </c>
      <c r="H5" s="6"/>
      <c r="I5" s="6"/>
      <c r="J5" s="6"/>
      <c r="K5" s="6"/>
      <c r="L5" s="20" t="s">
        <v>8</v>
      </c>
    </row>
    <row r="6" spans="1:14" s="17" customFormat="1" ht="12" thickBot="1">
      <c r="A6" s="206" t="s">
        <v>40</v>
      </c>
      <c r="B6" s="206"/>
      <c r="C6" s="206"/>
      <c r="D6" s="206"/>
      <c r="E6" s="206"/>
      <c r="F6" s="23" t="s">
        <v>56</v>
      </c>
      <c r="G6" s="23" t="s">
        <v>57</v>
      </c>
      <c r="H6" s="23"/>
      <c r="I6" s="24"/>
      <c r="J6" s="24"/>
      <c r="K6" s="23"/>
      <c r="L6" s="25" t="s">
        <v>43</v>
      </c>
      <c r="N6" s="17" t="s">
        <v>9</v>
      </c>
    </row>
    <row r="7" spans="1:12" s="33" customFormat="1" ht="9">
      <c r="A7" s="27"/>
      <c r="B7" s="28" t="s">
        <v>10</v>
      </c>
      <c r="C7" s="29" t="s">
        <v>11</v>
      </c>
      <c r="D7" s="29" t="s">
        <v>12</v>
      </c>
      <c r="E7" s="28" t="s">
        <v>13</v>
      </c>
      <c r="F7" s="29" t="s">
        <v>58</v>
      </c>
      <c r="G7" s="29" t="s">
        <v>15</v>
      </c>
      <c r="H7" s="29"/>
      <c r="I7" s="29" t="s">
        <v>16</v>
      </c>
      <c r="J7" s="29"/>
      <c r="K7" s="29" t="s">
        <v>59</v>
      </c>
      <c r="L7" s="29"/>
    </row>
    <row r="8" spans="1:12" s="33" customFormat="1" ht="7.5" customHeight="1">
      <c r="A8" s="35"/>
      <c r="B8" s="36"/>
      <c r="C8" s="37"/>
      <c r="D8" s="37"/>
      <c r="E8" s="38"/>
      <c r="F8" s="39"/>
      <c r="G8" s="37"/>
      <c r="H8" s="37"/>
      <c r="I8" s="37"/>
      <c r="J8" s="37"/>
      <c r="K8" s="37"/>
      <c r="L8" s="37"/>
    </row>
    <row r="9" spans="1:14" s="86" customFormat="1" ht="18" customHeight="1">
      <c r="A9" s="111">
        <v>1</v>
      </c>
      <c r="B9" s="41">
        <v>5898947</v>
      </c>
      <c r="C9" s="42">
        <v>1736</v>
      </c>
      <c r="D9" s="42">
        <v>0</v>
      </c>
      <c r="E9" s="43">
        <v>1</v>
      </c>
      <c r="F9" s="44" t="s">
        <v>60</v>
      </c>
      <c r="G9" s="112"/>
      <c r="H9" s="112"/>
      <c r="I9" s="112"/>
      <c r="J9" s="112"/>
      <c r="K9" s="112"/>
      <c r="L9" s="46">
        <v>2</v>
      </c>
      <c r="M9" s="48">
        <v>197</v>
      </c>
      <c r="N9" s="59" t="e">
        <f>jugador($F9)</f>
        <v>#NAME?</v>
      </c>
    </row>
    <row r="10" spans="1:14" s="86" customFormat="1" ht="18" customHeight="1">
      <c r="A10" s="113"/>
      <c r="B10" s="114"/>
      <c r="C10" s="115"/>
      <c r="D10" s="115"/>
      <c r="E10" s="116"/>
      <c r="F10" s="117"/>
      <c r="G10" s="116" t="s">
        <v>104</v>
      </c>
      <c r="H10" s="118" t="e">
        <v>#NAME?</v>
      </c>
      <c r="I10" s="119"/>
      <c r="J10" s="119"/>
      <c r="K10" s="116"/>
      <c r="L10" s="116"/>
      <c r="M10" s="59"/>
      <c r="N10" s="59"/>
    </row>
    <row r="11" spans="1:14" s="86" customFormat="1" ht="18" customHeight="1">
      <c r="A11" s="113">
        <v>2</v>
      </c>
      <c r="B11" s="120">
        <v>5942398</v>
      </c>
      <c r="C11" s="121">
        <v>18118</v>
      </c>
      <c r="D11" s="121">
        <v>0</v>
      </c>
      <c r="E11" s="122">
        <v>7</v>
      </c>
      <c r="F11" s="123" t="s">
        <v>64</v>
      </c>
      <c r="G11" s="124" t="s">
        <v>97</v>
      </c>
      <c r="H11" s="118"/>
      <c r="I11" s="119"/>
      <c r="J11" s="119"/>
      <c r="K11" s="116"/>
      <c r="L11" s="116"/>
      <c r="M11" s="48">
        <v>148</v>
      </c>
      <c r="N11" s="59" t="e">
        <f>jugador($F11)</f>
        <v>#NAME?</v>
      </c>
    </row>
    <row r="12" spans="1:14" s="86" customFormat="1" ht="18" customHeight="1">
      <c r="A12" s="113"/>
      <c r="B12" s="114"/>
      <c r="C12" s="115"/>
      <c r="D12" s="115"/>
      <c r="E12" s="125"/>
      <c r="F12" s="126"/>
      <c r="G12" s="127"/>
      <c r="H12" s="118"/>
      <c r="I12" s="116" t="s">
        <v>104</v>
      </c>
      <c r="J12" s="129" t="e">
        <v>#NAME?</v>
      </c>
      <c r="K12" s="119"/>
      <c r="L12" s="116"/>
      <c r="M12" s="59"/>
      <c r="N12" s="59"/>
    </row>
    <row r="13" spans="1:14" s="86" customFormat="1" ht="18" customHeight="1">
      <c r="A13" s="113">
        <v>3</v>
      </c>
      <c r="B13" s="120">
        <v>5929669</v>
      </c>
      <c r="C13" s="121">
        <v>11404</v>
      </c>
      <c r="D13" s="121">
        <v>0</v>
      </c>
      <c r="E13" s="122">
        <v>6</v>
      </c>
      <c r="F13" s="130" t="s">
        <v>63</v>
      </c>
      <c r="G13" s="131">
        <v>0</v>
      </c>
      <c r="H13" s="118"/>
      <c r="I13" s="124" t="s">
        <v>107</v>
      </c>
      <c r="J13" s="118"/>
      <c r="K13" s="119"/>
      <c r="L13" s="116"/>
      <c r="M13" s="48">
        <v>10</v>
      </c>
      <c r="N13" s="59" t="e">
        <f>jugador($F13)</f>
        <v>#NAME?</v>
      </c>
    </row>
    <row r="14" spans="1:14" s="86" customFormat="1" ht="18" customHeight="1">
      <c r="A14" s="113"/>
      <c r="B14" s="114"/>
      <c r="C14" s="115"/>
      <c r="D14" s="115"/>
      <c r="E14" s="125"/>
      <c r="F14" s="117"/>
      <c r="G14" s="141" t="s">
        <v>105</v>
      </c>
      <c r="H14" s="129" t="e">
        <v>#NAME?</v>
      </c>
      <c r="I14" s="127"/>
      <c r="J14" s="118"/>
      <c r="K14" s="119"/>
      <c r="L14" s="116"/>
      <c r="M14" s="59"/>
      <c r="N14" s="59"/>
    </row>
    <row r="15" spans="1:14" s="86" customFormat="1" ht="18" customHeight="1">
      <c r="A15" s="113">
        <v>4</v>
      </c>
      <c r="B15" s="149">
        <v>5912739</v>
      </c>
      <c r="C15" s="150">
        <v>2250</v>
      </c>
      <c r="D15" s="150" t="s">
        <v>61</v>
      </c>
      <c r="E15" s="146">
        <v>3</v>
      </c>
      <c r="F15" s="148" t="s">
        <v>62</v>
      </c>
      <c r="G15" s="119" t="s">
        <v>106</v>
      </c>
      <c r="H15" s="118"/>
      <c r="I15" s="127"/>
      <c r="J15" s="118"/>
      <c r="K15" s="119"/>
      <c r="L15" s="116"/>
      <c r="M15" s="48">
        <v>1</v>
      </c>
      <c r="N15" s="59" t="e">
        <f>jugador($F15)</f>
        <v>#NAME?</v>
      </c>
    </row>
    <row r="16" spans="1:14" s="86" customFormat="1" ht="18" customHeight="1">
      <c r="A16" s="113"/>
      <c r="B16" s="114"/>
      <c r="C16" s="115"/>
      <c r="D16" s="115"/>
      <c r="E16" s="116"/>
      <c r="F16" s="126"/>
      <c r="G16" s="116"/>
      <c r="H16" s="118"/>
      <c r="I16" s="127"/>
      <c r="J16" s="118"/>
      <c r="K16" s="116" t="s">
        <v>104</v>
      </c>
      <c r="L16" s="118" t="e">
        <v>#NAME?</v>
      </c>
      <c r="M16" s="59"/>
      <c r="N16" s="59"/>
    </row>
    <row r="17" spans="1:14" s="86" customFormat="1" ht="18" customHeight="1">
      <c r="A17" s="111">
        <v>5</v>
      </c>
      <c r="B17" s="151">
        <v>5899268</v>
      </c>
      <c r="C17" s="152">
        <v>2790</v>
      </c>
      <c r="D17" s="152">
        <v>0</v>
      </c>
      <c r="E17" s="146">
        <v>4</v>
      </c>
      <c r="F17" s="147" t="s">
        <v>54</v>
      </c>
      <c r="G17" s="119"/>
      <c r="H17" s="118"/>
      <c r="I17" s="127"/>
      <c r="J17" s="118"/>
      <c r="K17" s="133" t="s">
        <v>101</v>
      </c>
      <c r="L17" s="116"/>
      <c r="M17" s="48">
        <v>0</v>
      </c>
      <c r="N17" s="59" t="e">
        <f>jugador($F17)</f>
        <v>#NAME?</v>
      </c>
    </row>
    <row r="18" spans="1:14" s="86" customFormat="1" ht="18" customHeight="1">
      <c r="A18" s="113"/>
      <c r="B18" s="114"/>
      <c r="C18" s="115"/>
      <c r="D18" s="115"/>
      <c r="E18" s="116"/>
      <c r="F18" s="117"/>
      <c r="G18" s="116" t="s">
        <v>108</v>
      </c>
      <c r="H18" s="118" t="e">
        <v>#NAME?</v>
      </c>
      <c r="I18" s="127"/>
      <c r="J18" s="118"/>
      <c r="K18" s="119"/>
      <c r="L18" s="116"/>
      <c r="M18" s="59"/>
      <c r="N18" s="59"/>
    </row>
    <row r="19" spans="1:14" s="86" customFormat="1" ht="18" customHeight="1">
      <c r="A19" s="113">
        <v>6</v>
      </c>
      <c r="B19" s="144">
        <v>5896503</v>
      </c>
      <c r="C19" s="145">
        <v>0</v>
      </c>
      <c r="D19" s="145">
        <v>0</v>
      </c>
      <c r="E19" s="122">
        <v>8</v>
      </c>
      <c r="F19" s="143" t="s">
        <v>55</v>
      </c>
      <c r="G19" s="124" t="s">
        <v>76</v>
      </c>
      <c r="H19" s="118"/>
      <c r="I19" s="131">
        <v>0</v>
      </c>
      <c r="J19" s="118"/>
      <c r="K19" s="119"/>
      <c r="L19" s="116"/>
      <c r="M19" s="48">
        <v>115</v>
      </c>
      <c r="N19" s="59" t="e">
        <f>jugador($F19)</f>
        <v>#NAME?</v>
      </c>
    </row>
    <row r="20" spans="1:14" s="86" customFormat="1" ht="18" customHeight="1">
      <c r="A20" s="113"/>
      <c r="B20" s="114"/>
      <c r="C20" s="115"/>
      <c r="D20" s="115"/>
      <c r="E20" s="125"/>
      <c r="F20" s="126"/>
      <c r="G20" s="127"/>
      <c r="H20" s="118"/>
      <c r="I20" s="132" t="s">
        <v>109</v>
      </c>
      <c r="J20" s="129" t="e">
        <v>#NAME?</v>
      </c>
      <c r="K20" s="119"/>
      <c r="L20" s="116"/>
      <c r="M20" s="59"/>
      <c r="N20" s="59"/>
    </row>
    <row r="21" spans="1:14" s="86" customFormat="1" ht="18" customHeight="1">
      <c r="A21" s="113">
        <v>7</v>
      </c>
      <c r="B21" s="120">
        <v>5943560</v>
      </c>
      <c r="C21" s="121">
        <v>3077</v>
      </c>
      <c r="D21" s="121">
        <v>0</v>
      </c>
      <c r="E21" s="122">
        <v>5</v>
      </c>
      <c r="F21" s="130" t="s">
        <v>65</v>
      </c>
      <c r="G21" s="131">
        <v>0</v>
      </c>
      <c r="H21" s="118"/>
      <c r="I21" s="116" t="s">
        <v>112</v>
      </c>
      <c r="J21" s="116"/>
      <c r="K21" s="119"/>
      <c r="L21" s="116"/>
      <c r="M21" s="48">
        <v>103</v>
      </c>
      <c r="N21" s="59" t="e">
        <f>jugador($F21)</f>
        <v>#NAME?</v>
      </c>
    </row>
    <row r="22" spans="1:14" s="86" customFormat="1" ht="18" customHeight="1">
      <c r="A22" s="113"/>
      <c r="B22" s="114"/>
      <c r="C22" s="115"/>
      <c r="D22" s="115"/>
      <c r="E22" s="125"/>
      <c r="F22" s="117"/>
      <c r="G22" s="141" t="s">
        <v>109</v>
      </c>
      <c r="H22" s="129" t="e">
        <v>#NAME?</v>
      </c>
      <c r="I22" s="119"/>
      <c r="J22" s="119"/>
      <c r="K22" s="119"/>
      <c r="L22" s="116"/>
      <c r="M22" s="59"/>
      <c r="N22" s="59"/>
    </row>
    <row r="23" spans="1:14" s="86" customFormat="1" ht="18" customHeight="1">
      <c r="A23" s="111">
        <v>8</v>
      </c>
      <c r="B23" s="120">
        <v>5906914</v>
      </c>
      <c r="C23" s="121">
        <v>1915</v>
      </c>
      <c r="D23" s="121">
        <v>0</v>
      </c>
      <c r="E23" s="134">
        <v>2</v>
      </c>
      <c r="F23" s="123" t="s">
        <v>66</v>
      </c>
      <c r="G23" s="119" t="s">
        <v>110</v>
      </c>
      <c r="H23" s="119"/>
      <c r="I23" s="119"/>
      <c r="J23" s="119"/>
      <c r="K23" s="119"/>
      <c r="L23" s="116"/>
      <c r="M23" s="48">
        <v>176</v>
      </c>
      <c r="N23" s="59" t="e">
        <f>jugador($F23)</f>
        <v>#NAME?</v>
      </c>
    </row>
    <row r="24" spans="1:12" s="86" customFormat="1" ht="18" customHeight="1" thickBot="1">
      <c r="A24" s="201" t="s">
        <v>17</v>
      </c>
      <c r="B24" s="201"/>
      <c r="C24" s="116"/>
      <c r="D24" s="116"/>
      <c r="E24" s="125"/>
      <c r="F24" s="112"/>
      <c r="G24" s="116"/>
      <c r="H24" s="116"/>
      <c r="I24" s="119"/>
      <c r="J24" s="119"/>
      <c r="K24" s="135"/>
      <c r="L24" s="136"/>
    </row>
    <row r="25" spans="1:12" s="92" customFormat="1" ht="9" customHeight="1">
      <c r="A25" s="189" t="s">
        <v>18</v>
      </c>
      <c r="B25" s="190"/>
      <c r="C25" s="190"/>
      <c r="D25" s="191"/>
      <c r="E25" s="88" t="s">
        <v>19</v>
      </c>
      <c r="F25" s="89" t="s">
        <v>20</v>
      </c>
      <c r="G25" s="202" t="s">
        <v>21</v>
      </c>
      <c r="H25" s="203"/>
      <c r="I25" s="204"/>
      <c r="J25" s="90"/>
      <c r="K25" s="203" t="s">
        <v>22</v>
      </c>
      <c r="L25" s="205"/>
    </row>
    <row r="26" spans="1:12" s="92" customFormat="1" ht="9" customHeight="1" thickBot="1">
      <c r="A26" s="195" t="s">
        <v>23</v>
      </c>
      <c r="B26" s="196"/>
      <c r="C26" s="196"/>
      <c r="D26" s="197"/>
      <c r="E26" s="137">
        <v>1</v>
      </c>
      <c r="F26" s="94" t="s">
        <v>60</v>
      </c>
      <c r="G26" s="175"/>
      <c r="H26" s="176"/>
      <c r="I26" s="177"/>
      <c r="J26" s="95"/>
      <c r="K26" s="176"/>
      <c r="L26" s="178"/>
    </row>
    <row r="27" spans="1:12" s="92" customFormat="1" ht="9" customHeight="1">
      <c r="A27" s="198" t="s">
        <v>24</v>
      </c>
      <c r="B27" s="199"/>
      <c r="C27" s="199"/>
      <c r="D27" s="200"/>
      <c r="E27" s="138">
        <v>2</v>
      </c>
      <c r="F27" s="97" t="s">
        <v>66</v>
      </c>
      <c r="G27" s="175"/>
      <c r="H27" s="176"/>
      <c r="I27" s="177"/>
      <c r="J27" s="95"/>
      <c r="K27" s="176"/>
      <c r="L27" s="178"/>
    </row>
    <row r="28" spans="1:12" s="92" customFormat="1" ht="9" customHeight="1" thickBot="1">
      <c r="A28" s="192" t="s">
        <v>25</v>
      </c>
      <c r="B28" s="193"/>
      <c r="C28" s="193"/>
      <c r="D28" s="194"/>
      <c r="E28" s="138">
        <v>3</v>
      </c>
      <c r="F28" s="97" t="s">
        <v>62</v>
      </c>
      <c r="G28" s="175"/>
      <c r="H28" s="176"/>
      <c r="I28" s="177"/>
      <c r="J28" s="95"/>
      <c r="K28" s="176"/>
      <c r="L28" s="178"/>
    </row>
    <row r="29" spans="1:12" s="92" customFormat="1" ht="9" customHeight="1">
      <c r="A29" s="189" t="s">
        <v>26</v>
      </c>
      <c r="B29" s="190"/>
      <c r="C29" s="190"/>
      <c r="D29" s="191"/>
      <c r="E29" s="138">
        <v>4</v>
      </c>
      <c r="F29" s="97" t="s">
        <v>54</v>
      </c>
      <c r="G29" s="175"/>
      <c r="H29" s="176"/>
      <c r="I29" s="177"/>
      <c r="J29" s="95"/>
      <c r="K29" s="176"/>
      <c r="L29" s="178"/>
    </row>
    <row r="30" spans="1:12" s="92" customFormat="1" ht="9" customHeight="1" thickBot="1">
      <c r="A30" s="186"/>
      <c r="B30" s="187"/>
      <c r="C30" s="187"/>
      <c r="D30" s="188"/>
      <c r="E30" s="98"/>
      <c r="F30" s="99"/>
      <c r="G30" s="175"/>
      <c r="H30" s="176"/>
      <c r="I30" s="177"/>
      <c r="J30" s="95"/>
      <c r="K30" s="176"/>
      <c r="L30" s="178"/>
    </row>
    <row r="31" spans="1:12" s="92" customFormat="1" ht="9" customHeight="1">
      <c r="A31" s="189" t="s">
        <v>27</v>
      </c>
      <c r="B31" s="190"/>
      <c r="C31" s="190"/>
      <c r="D31" s="191"/>
      <c r="E31" s="98"/>
      <c r="F31" s="99"/>
      <c r="G31" s="175"/>
      <c r="H31" s="176"/>
      <c r="I31" s="177"/>
      <c r="J31" s="95"/>
      <c r="K31" s="176"/>
      <c r="L31" s="178"/>
    </row>
    <row r="32" spans="1:12" s="92" customFormat="1" ht="9" customHeight="1">
      <c r="A32" s="172" t="s">
        <v>43</v>
      </c>
      <c r="B32" s="173"/>
      <c r="C32" s="173"/>
      <c r="D32" s="174"/>
      <c r="E32" s="98"/>
      <c r="F32" s="99"/>
      <c r="G32" s="175"/>
      <c r="H32" s="176"/>
      <c r="I32" s="177"/>
      <c r="J32" s="95"/>
      <c r="K32" s="176"/>
      <c r="L32" s="178"/>
    </row>
    <row r="33" spans="1:12" s="92" customFormat="1" ht="9" customHeight="1" thickBot="1">
      <c r="A33" s="179">
        <v>5890878</v>
      </c>
      <c r="B33" s="180"/>
      <c r="C33" s="180"/>
      <c r="D33" s="181"/>
      <c r="E33" s="100"/>
      <c r="F33" s="101"/>
      <c r="G33" s="182"/>
      <c r="H33" s="183"/>
      <c r="I33" s="184"/>
      <c r="J33" s="102"/>
      <c r="K33" s="183"/>
      <c r="L33" s="185"/>
    </row>
    <row r="34" spans="2:12" s="92" customFormat="1" ht="12.75">
      <c r="B34" s="103" t="s">
        <v>28</v>
      </c>
      <c r="F34" s="104"/>
      <c r="G34" s="104"/>
      <c r="H34" s="104"/>
      <c r="I34" s="105"/>
      <c r="J34" s="105"/>
      <c r="K34" s="170" t="s">
        <v>29</v>
      </c>
      <c r="L34" s="170"/>
    </row>
    <row r="35" spans="6:12" s="92" customFormat="1" ht="12.75">
      <c r="F35" s="106" t="s">
        <v>30</v>
      </c>
      <c r="G35" s="171" t="s">
        <v>31</v>
      </c>
      <c r="H35" s="171"/>
      <c r="I35" s="171"/>
      <c r="J35" s="107"/>
      <c r="K35" s="214">
        <v>42665</v>
      </c>
      <c r="L35" s="215"/>
    </row>
  </sheetData>
  <sheetProtection/>
  <mergeCells count="37">
    <mergeCell ref="A24:B24"/>
    <mergeCell ref="A25:D25"/>
    <mergeCell ref="G25:I25"/>
    <mergeCell ref="K25:L25"/>
    <mergeCell ref="A6:E6"/>
    <mergeCell ref="A1:L1"/>
    <mergeCell ref="A2:L2"/>
    <mergeCell ref="A3:E3"/>
    <mergeCell ref="A4:E4"/>
    <mergeCell ref="A5:E5"/>
    <mergeCell ref="A26:D26"/>
    <mergeCell ref="G26:I26"/>
    <mergeCell ref="K26:L26"/>
    <mergeCell ref="A27:D27"/>
    <mergeCell ref="G27:I27"/>
    <mergeCell ref="K27:L27"/>
    <mergeCell ref="A28:D28"/>
    <mergeCell ref="G28:I28"/>
    <mergeCell ref="K28:L28"/>
    <mergeCell ref="A29:D29"/>
    <mergeCell ref="G29:I29"/>
    <mergeCell ref="K29:L29"/>
    <mergeCell ref="A30:D30"/>
    <mergeCell ref="G30:I30"/>
    <mergeCell ref="K30:L30"/>
    <mergeCell ref="A31:D31"/>
    <mergeCell ref="G31:I31"/>
    <mergeCell ref="K31:L31"/>
    <mergeCell ref="K34:L34"/>
    <mergeCell ref="G35:I35"/>
    <mergeCell ref="A32:D32"/>
    <mergeCell ref="G32:I32"/>
    <mergeCell ref="K32:L32"/>
    <mergeCell ref="A33:D33"/>
    <mergeCell ref="G33:I33"/>
    <mergeCell ref="K33:L33"/>
    <mergeCell ref="K35:L35"/>
  </mergeCells>
  <conditionalFormatting sqref="F9 B9:D9 F13 B13:D13 F21 B21:D21 B23:D23 F23">
    <cfRule type="expression" priority="18" dxfId="1" stopIfTrue="1">
      <formula>AND($E9&lt;=$L$9,$M9&gt;0,$E9&gt;0,$D9&lt;&gt;"LL",$D9&lt;&gt;"Alt")</formula>
    </cfRule>
  </conditionalFormatting>
  <conditionalFormatting sqref="E9 E13 E21 E23">
    <cfRule type="expression" priority="17" dxfId="0" stopIfTrue="1">
      <formula>AND($E9&lt;=$L$9,$M9&gt;0,$D9&lt;&gt;"LL")</formula>
    </cfRule>
  </conditionalFormatting>
  <conditionalFormatting sqref="B17:D17 F17">
    <cfRule type="expression" priority="12" dxfId="1" stopIfTrue="1">
      <formula>AND($E17&lt;=$L$9,$M17&gt;0,$E17&gt;0,$D17&lt;&gt;"LL",$D17&lt;&gt;"Alt")</formula>
    </cfRule>
  </conditionalFormatting>
  <conditionalFormatting sqref="E17">
    <cfRule type="expression" priority="11" dxfId="0" stopIfTrue="1">
      <formula>AND($E17&lt;=$L$9,$M17&gt;0,$D17&lt;&gt;"LL")</formula>
    </cfRule>
  </conditionalFormatting>
  <conditionalFormatting sqref="F19 B19:D19">
    <cfRule type="expression" priority="10" dxfId="1" stopIfTrue="1">
      <formula>AND($E19&lt;=$L$9,$M19&gt;0,$E19&gt;0,$D19&lt;&gt;"LL",$D19&lt;&gt;"Alt")</formula>
    </cfRule>
  </conditionalFormatting>
  <conditionalFormatting sqref="E19">
    <cfRule type="expression" priority="9" dxfId="0" stopIfTrue="1">
      <formula>AND($E19&lt;=$L$9,$M19&gt;0,$D19&lt;&gt;"LL")</formula>
    </cfRule>
  </conditionalFormatting>
  <conditionalFormatting sqref="B11:D11 F11">
    <cfRule type="expression" priority="4" dxfId="1" stopIfTrue="1">
      <formula>AND($E11&lt;=$L$9,$M11&gt;0,$E11&gt;0,$D11&lt;&gt;"LL",$D11&lt;&gt;"Alt")</formula>
    </cfRule>
  </conditionalFormatting>
  <conditionalFormatting sqref="E11">
    <cfRule type="expression" priority="3" dxfId="0" stopIfTrue="1">
      <formula>AND($E11&lt;=$L$9,$M11&gt;0,$D11&lt;&gt;"LL")</formula>
    </cfRule>
  </conditionalFormatting>
  <conditionalFormatting sqref="B15:D15 F15">
    <cfRule type="expression" priority="2" dxfId="1" stopIfTrue="1">
      <formula>AND($E15&lt;=$L$9,$M15&gt;0,$E15&gt;0,$D15&lt;&gt;"LL",$D15&lt;&gt;"Alt")</formula>
    </cfRule>
  </conditionalFormatting>
  <conditionalFormatting sqref="E15">
    <cfRule type="expression" priority="1" dxfId="0" stopIfTrue="1">
      <formula>AND($E15&lt;=$L$9,$M15&gt;0,$D15&lt;&gt;"LL")</formula>
    </cfRule>
  </conditionalFormatting>
  <dataValidations count="1">
    <dataValidation type="list" allowBlank="1" showInputMessage="1" showErrorMessage="1" sqref="I20">
      <formula1>$G21:$G22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L14" sqref="L14"/>
    </sheetView>
  </sheetViews>
  <sheetFormatPr defaultColWidth="9.140625" defaultRowHeight="12.75"/>
  <cols>
    <col min="1" max="1" width="2.7109375" style="139" bestFit="1" customWidth="1"/>
    <col min="2" max="2" width="7.57421875" style="139" customWidth="1"/>
    <col min="3" max="3" width="5.28125" style="139" bestFit="1" customWidth="1"/>
    <col min="4" max="4" width="4.00390625" style="139" customWidth="1"/>
    <col min="5" max="5" width="2.8515625" style="139" bestFit="1" customWidth="1"/>
    <col min="6" max="6" width="26.7109375" style="139" customWidth="1"/>
    <col min="7" max="7" width="13.7109375" style="140" customWidth="1"/>
    <col min="8" max="8" width="21.00390625" style="140" hidden="1" customWidth="1"/>
    <col min="9" max="9" width="13.7109375" style="140" customWidth="1"/>
    <col min="10" max="10" width="7.57421875" style="140" hidden="1" customWidth="1"/>
    <col min="11" max="12" width="13.7109375" style="140" customWidth="1"/>
    <col min="13" max="13" width="16.7109375" style="139" hidden="1" customWidth="1"/>
    <col min="14" max="14" width="20.140625" style="139" hidden="1" customWidth="1"/>
    <col min="15" max="16384" width="9.140625" style="139" customWidth="1"/>
  </cols>
  <sheetData>
    <row r="1" spans="1:12" s="2" customFormat="1" ht="25.5">
      <c r="A1" s="207" t="s">
        <v>36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</row>
    <row r="2" spans="1:12" s="4" customFormat="1" ht="12.75">
      <c r="A2" s="208" t="s">
        <v>0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</row>
    <row r="3" spans="1:12" s="10" customFormat="1" ht="9" customHeight="1">
      <c r="A3" s="209" t="s">
        <v>1</v>
      </c>
      <c r="B3" s="209"/>
      <c r="C3" s="209"/>
      <c r="D3" s="209"/>
      <c r="E3" s="209"/>
      <c r="F3" s="5" t="s">
        <v>2</v>
      </c>
      <c r="G3" s="5" t="s">
        <v>3</v>
      </c>
      <c r="H3" s="5"/>
      <c r="I3" s="6"/>
      <c r="J3" s="6"/>
      <c r="K3" s="5" t="s">
        <v>4</v>
      </c>
      <c r="L3" s="109"/>
    </row>
    <row r="4" spans="1:14" s="17" customFormat="1" ht="11.25">
      <c r="A4" s="210">
        <v>42646</v>
      </c>
      <c r="B4" s="210"/>
      <c r="C4" s="210"/>
      <c r="D4" s="210"/>
      <c r="E4" s="210"/>
      <c r="F4" s="11" t="s">
        <v>37</v>
      </c>
      <c r="G4" s="12" t="s">
        <v>38</v>
      </c>
      <c r="H4" s="11"/>
      <c r="I4" s="13"/>
      <c r="J4" s="13"/>
      <c r="K4" s="11" t="s">
        <v>39</v>
      </c>
      <c r="L4" s="110"/>
      <c r="N4" s="17" t="str">
        <f>Habil</f>
        <v>Si</v>
      </c>
    </row>
    <row r="5" spans="1:12" s="10" customFormat="1" ht="9">
      <c r="A5" s="209" t="s">
        <v>5</v>
      </c>
      <c r="B5" s="209"/>
      <c r="C5" s="209"/>
      <c r="D5" s="209"/>
      <c r="E5" s="209"/>
      <c r="F5" s="19" t="s">
        <v>6</v>
      </c>
      <c r="G5" s="6" t="s">
        <v>7</v>
      </c>
      <c r="H5" s="6"/>
      <c r="I5" s="6"/>
      <c r="J5" s="6"/>
      <c r="K5" s="6"/>
      <c r="L5" s="20" t="s">
        <v>8</v>
      </c>
    </row>
    <row r="6" spans="1:14" s="17" customFormat="1" ht="12" thickBot="1">
      <c r="A6" s="206" t="s">
        <v>40</v>
      </c>
      <c r="B6" s="206"/>
      <c r="C6" s="206"/>
      <c r="D6" s="206"/>
      <c r="E6" s="206"/>
      <c r="F6" s="23" t="s">
        <v>56</v>
      </c>
      <c r="G6" s="23" t="s">
        <v>42</v>
      </c>
      <c r="H6" s="23"/>
      <c r="I6" s="24"/>
      <c r="J6" s="24"/>
      <c r="K6" s="23"/>
      <c r="L6" s="25" t="s">
        <v>43</v>
      </c>
      <c r="N6" s="17" t="s">
        <v>9</v>
      </c>
    </row>
    <row r="7" spans="1:12" s="33" customFormat="1" ht="9">
      <c r="A7" s="27"/>
      <c r="B7" s="28" t="s">
        <v>10</v>
      </c>
      <c r="C7" s="29" t="s">
        <v>11</v>
      </c>
      <c r="D7" s="29" t="s">
        <v>12</v>
      </c>
      <c r="E7" s="28" t="s">
        <v>13</v>
      </c>
      <c r="F7" s="29" t="s">
        <v>44</v>
      </c>
      <c r="G7" s="29" t="s">
        <v>15</v>
      </c>
      <c r="H7" s="29"/>
      <c r="I7" s="29" t="s">
        <v>16</v>
      </c>
      <c r="J7" s="29"/>
      <c r="K7" s="29" t="s">
        <v>45</v>
      </c>
      <c r="L7" s="29"/>
    </row>
    <row r="8" spans="1:12" s="33" customFormat="1" ht="7.5" customHeight="1">
      <c r="A8" s="35"/>
      <c r="B8" s="36"/>
      <c r="C8" s="37"/>
      <c r="D8" s="37"/>
      <c r="E8" s="38"/>
      <c r="F8" s="39"/>
      <c r="G8" s="37"/>
      <c r="H8" s="37"/>
      <c r="I8" s="37"/>
      <c r="J8" s="37"/>
      <c r="K8" s="37"/>
      <c r="L8" s="37"/>
    </row>
    <row r="9" spans="1:14" s="86" customFormat="1" ht="18" customHeight="1">
      <c r="A9" s="111">
        <v>1</v>
      </c>
      <c r="B9" s="41">
        <v>5915642</v>
      </c>
      <c r="C9" s="42">
        <v>562</v>
      </c>
      <c r="D9" s="42">
        <v>0</v>
      </c>
      <c r="E9" s="43">
        <v>1</v>
      </c>
      <c r="F9" s="44" t="s">
        <v>67</v>
      </c>
      <c r="G9" s="112"/>
      <c r="H9" s="112"/>
      <c r="I9" s="112"/>
      <c r="J9" s="112"/>
      <c r="K9" s="112"/>
      <c r="L9" s="46">
        <v>2</v>
      </c>
      <c r="M9" s="48">
        <v>277</v>
      </c>
      <c r="N9" s="59" t="e">
        <f>jugador($F9)</f>
        <v>#NAME?</v>
      </c>
    </row>
    <row r="10" spans="1:14" s="86" customFormat="1" ht="18" customHeight="1">
      <c r="A10" s="113"/>
      <c r="B10" s="114"/>
      <c r="C10" s="115"/>
      <c r="D10" s="115"/>
      <c r="E10" s="116"/>
      <c r="F10" s="117"/>
      <c r="G10" s="116" t="s">
        <v>113</v>
      </c>
      <c r="H10" s="118" t="e">
        <v>#NAME?</v>
      </c>
      <c r="I10" s="119"/>
      <c r="J10" s="119"/>
      <c r="K10" s="116"/>
      <c r="L10" s="116"/>
      <c r="M10" s="59"/>
      <c r="N10" s="59"/>
    </row>
    <row r="11" spans="1:14" s="86" customFormat="1" ht="18" customHeight="1">
      <c r="A11" s="113">
        <v>2</v>
      </c>
      <c r="B11" s="120">
        <v>12057271</v>
      </c>
      <c r="C11" s="121">
        <v>1458</v>
      </c>
      <c r="D11" s="121">
        <v>0</v>
      </c>
      <c r="E11" s="122">
        <v>6</v>
      </c>
      <c r="F11" s="123" t="s">
        <v>72</v>
      </c>
      <c r="G11" s="124" t="s">
        <v>90</v>
      </c>
      <c r="H11" s="118"/>
      <c r="I11" s="119"/>
      <c r="J11" s="119"/>
      <c r="K11" s="116"/>
      <c r="L11" s="116"/>
      <c r="M11" s="48">
        <v>118</v>
      </c>
      <c r="N11" s="59" t="e">
        <f>jugador($F11)</f>
        <v>#NAME?</v>
      </c>
    </row>
    <row r="12" spans="1:14" s="86" customFormat="1" ht="18" customHeight="1">
      <c r="A12" s="113"/>
      <c r="B12" s="114"/>
      <c r="C12" s="115"/>
      <c r="D12" s="115"/>
      <c r="E12" s="125"/>
      <c r="F12" s="126"/>
      <c r="G12" s="127"/>
      <c r="H12" s="118"/>
      <c r="I12" s="116" t="s">
        <v>113</v>
      </c>
      <c r="J12" s="129" t="e">
        <v>#NAME?</v>
      </c>
      <c r="K12" s="119"/>
      <c r="L12" s="116"/>
      <c r="M12" s="59"/>
      <c r="N12" s="59"/>
    </row>
    <row r="13" spans="1:14" s="86" customFormat="1" ht="18" customHeight="1">
      <c r="A13" s="113">
        <v>3</v>
      </c>
      <c r="B13" s="120">
        <v>5913654</v>
      </c>
      <c r="C13" s="121">
        <v>1449</v>
      </c>
      <c r="D13" s="121" t="s">
        <v>61</v>
      </c>
      <c r="E13" s="122">
        <v>5</v>
      </c>
      <c r="F13" s="130" t="s">
        <v>70</v>
      </c>
      <c r="G13" s="131">
        <v>0</v>
      </c>
      <c r="H13" s="118"/>
      <c r="I13" s="124" t="s">
        <v>116</v>
      </c>
      <c r="J13" s="118"/>
      <c r="K13" s="119"/>
      <c r="L13" s="116"/>
      <c r="M13" s="48">
        <v>119</v>
      </c>
      <c r="N13" s="59" t="e">
        <f>jugador($F13)</f>
        <v>#NAME?</v>
      </c>
    </row>
    <row r="14" spans="1:14" s="86" customFormat="1" ht="18" customHeight="1">
      <c r="A14" s="113"/>
      <c r="B14" s="114"/>
      <c r="C14" s="115"/>
      <c r="D14" s="115"/>
      <c r="E14" s="125"/>
      <c r="F14" s="117"/>
      <c r="G14" s="141" t="s">
        <v>114</v>
      </c>
      <c r="H14" s="129" t="e">
        <v>#NAME?</v>
      </c>
      <c r="I14" s="127"/>
      <c r="J14" s="118"/>
      <c r="K14" s="119"/>
      <c r="L14" s="116"/>
      <c r="M14" s="59"/>
      <c r="N14" s="59"/>
    </row>
    <row r="15" spans="1:14" s="86" customFormat="1" ht="18" customHeight="1">
      <c r="A15" s="111">
        <v>4</v>
      </c>
      <c r="B15" s="149">
        <v>5933842</v>
      </c>
      <c r="C15" s="150">
        <v>1036</v>
      </c>
      <c r="D15" s="150">
        <v>0</v>
      </c>
      <c r="E15" s="146">
        <v>3</v>
      </c>
      <c r="F15" s="148" t="s">
        <v>69</v>
      </c>
      <c r="G15" s="119" t="s">
        <v>115</v>
      </c>
      <c r="H15" s="118"/>
      <c r="I15" s="127"/>
      <c r="J15" s="118"/>
      <c r="K15" s="119"/>
      <c r="L15" s="116"/>
      <c r="M15" s="48">
        <v>74</v>
      </c>
      <c r="N15" s="59" t="e">
        <f>jugador($F15)</f>
        <v>#NAME?</v>
      </c>
    </row>
    <row r="16" spans="1:14" s="86" customFormat="1" ht="18" customHeight="1">
      <c r="A16" s="113"/>
      <c r="B16" s="114"/>
      <c r="C16" s="115"/>
      <c r="D16" s="115"/>
      <c r="E16" s="116"/>
      <c r="F16" s="126"/>
      <c r="G16" s="116"/>
      <c r="H16" s="118"/>
      <c r="I16" s="127"/>
      <c r="J16" s="118"/>
      <c r="K16" s="116" t="s">
        <v>113</v>
      </c>
      <c r="L16" s="118" t="e">
        <v>#NAME?</v>
      </c>
      <c r="M16" s="59"/>
      <c r="N16" s="59"/>
    </row>
    <row r="17" spans="1:14" s="86" customFormat="1" ht="18" customHeight="1">
      <c r="A17" s="111">
        <v>5</v>
      </c>
      <c r="B17" s="149">
        <v>5899424</v>
      </c>
      <c r="C17" s="150">
        <v>1041</v>
      </c>
      <c r="D17" s="150">
        <v>0</v>
      </c>
      <c r="E17" s="146">
        <v>4</v>
      </c>
      <c r="F17" s="160" t="s">
        <v>68</v>
      </c>
      <c r="G17" s="116"/>
      <c r="H17" s="118"/>
      <c r="I17" s="127"/>
      <c r="J17" s="118"/>
      <c r="K17" s="133" t="s">
        <v>127</v>
      </c>
      <c r="L17" s="116"/>
      <c r="M17" s="48">
        <v>14</v>
      </c>
      <c r="N17" s="59" t="e">
        <f>jugador($F17)</f>
        <v>#NAME?</v>
      </c>
    </row>
    <row r="18" spans="1:14" s="86" customFormat="1" ht="18" customHeight="1">
      <c r="A18" s="113"/>
      <c r="B18" s="114"/>
      <c r="C18" s="115"/>
      <c r="D18" s="115"/>
      <c r="E18" s="116"/>
      <c r="F18" s="117"/>
      <c r="G18" s="116" t="s">
        <v>117</v>
      </c>
      <c r="H18" s="118" t="e">
        <v>#NAME?</v>
      </c>
      <c r="I18" s="127"/>
      <c r="J18" s="118"/>
      <c r="K18" s="119"/>
      <c r="L18" s="116"/>
      <c r="M18" s="59"/>
      <c r="N18" s="59"/>
    </row>
    <row r="19" spans="1:14" s="86" customFormat="1" ht="18" customHeight="1">
      <c r="A19" s="113">
        <v>6</v>
      </c>
      <c r="B19" s="120">
        <v>5929685</v>
      </c>
      <c r="C19" s="121">
        <v>3298</v>
      </c>
      <c r="D19" s="121">
        <v>0</v>
      </c>
      <c r="E19" s="122">
        <v>7</v>
      </c>
      <c r="F19" s="123" t="s">
        <v>71</v>
      </c>
      <c r="G19" s="124" t="s">
        <v>118</v>
      </c>
      <c r="H19" s="118"/>
      <c r="I19" s="131">
        <v>0</v>
      </c>
      <c r="J19" s="118"/>
      <c r="K19" s="119"/>
      <c r="L19" s="116"/>
      <c r="M19" s="48">
        <v>73</v>
      </c>
      <c r="N19" s="59" t="e">
        <f>jugador($F19)</f>
        <v>#NAME?</v>
      </c>
    </row>
    <row r="20" spans="1:14" s="86" customFormat="1" ht="18" customHeight="1">
      <c r="A20" s="113"/>
      <c r="B20" s="114"/>
      <c r="C20" s="115"/>
      <c r="D20" s="115"/>
      <c r="E20" s="125"/>
      <c r="F20" s="126"/>
      <c r="G20" s="127"/>
      <c r="H20" s="118"/>
      <c r="I20" s="163" t="s">
        <v>117</v>
      </c>
      <c r="J20" s="129" t="e">
        <v>#NAME?</v>
      </c>
      <c r="K20" s="119"/>
      <c r="L20" s="116"/>
      <c r="M20" s="59"/>
      <c r="N20" s="59"/>
    </row>
    <row r="21" spans="1:14" s="86" customFormat="1" ht="18" customHeight="1">
      <c r="A21" s="113">
        <v>7</v>
      </c>
      <c r="B21" s="120">
        <v>5985033</v>
      </c>
      <c r="C21" s="121">
        <v>0</v>
      </c>
      <c r="D21" s="121">
        <v>0</v>
      </c>
      <c r="E21" s="122">
        <v>8</v>
      </c>
      <c r="F21" s="130" t="s">
        <v>73</v>
      </c>
      <c r="G21" s="131">
        <v>0</v>
      </c>
      <c r="H21" s="118"/>
      <c r="I21" s="116" t="s">
        <v>121</v>
      </c>
      <c r="J21" s="116"/>
      <c r="K21" s="119"/>
      <c r="L21" s="116"/>
      <c r="M21" s="48">
        <v>0</v>
      </c>
      <c r="N21" s="59" t="e">
        <f>jugador($F21)</f>
        <v>#NAME?</v>
      </c>
    </row>
    <row r="22" spans="1:14" s="86" customFormat="1" ht="18" customHeight="1">
      <c r="A22" s="113"/>
      <c r="B22" s="114"/>
      <c r="C22" s="115"/>
      <c r="D22" s="115"/>
      <c r="E22" s="125"/>
      <c r="F22" s="117"/>
      <c r="G22" s="141" t="s">
        <v>119</v>
      </c>
      <c r="H22" s="129" t="e">
        <v>#NAME?</v>
      </c>
      <c r="I22" s="119"/>
      <c r="J22" s="119"/>
      <c r="K22" s="119"/>
      <c r="L22" s="116"/>
      <c r="M22" s="59"/>
      <c r="N22" s="59"/>
    </row>
    <row r="23" spans="1:14" s="86" customFormat="1" ht="18" customHeight="1">
      <c r="A23" s="111">
        <v>8</v>
      </c>
      <c r="B23" s="120">
        <v>13068045</v>
      </c>
      <c r="C23" s="121">
        <v>0</v>
      </c>
      <c r="D23" s="121" t="s">
        <v>61</v>
      </c>
      <c r="E23" s="134">
        <v>2</v>
      </c>
      <c r="F23" s="123" t="s">
        <v>74</v>
      </c>
      <c r="G23" s="119" t="s">
        <v>120</v>
      </c>
      <c r="H23" s="119"/>
      <c r="I23" s="119"/>
      <c r="J23" s="119"/>
      <c r="K23" s="119"/>
      <c r="L23" s="116"/>
      <c r="M23" s="48">
        <v>275</v>
      </c>
      <c r="N23" s="59" t="e">
        <f>jugador($F23)</f>
        <v>#NAME?</v>
      </c>
    </row>
    <row r="24" spans="1:12" s="86" customFormat="1" ht="18" customHeight="1" thickBot="1">
      <c r="A24" s="201" t="s">
        <v>17</v>
      </c>
      <c r="B24" s="201"/>
      <c r="C24" s="116"/>
      <c r="D24" s="116"/>
      <c r="E24" s="125"/>
      <c r="F24" s="112"/>
      <c r="G24" s="116"/>
      <c r="H24" s="116"/>
      <c r="I24" s="119"/>
      <c r="J24" s="119"/>
      <c r="K24" s="135"/>
      <c r="L24" s="136"/>
    </row>
    <row r="25" spans="1:12" s="92" customFormat="1" ht="9" customHeight="1">
      <c r="A25" s="189" t="s">
        <v>18</v>
      </c>
      <c r="B25" s="190"/>
      <c r="C25" s="190"/>
      <c r="D25" s="191"/>
      <c r="E25" s="88" t="s">
        <v>19</v>
      </c>
      <c r="F25" s="89" t="s">
        <v>20</v>
      </c>
      <c r="G25" s="202" t="s">
        <v>21</v>
      </c>
      <c r="H25" s="203"/>
      <c r="I25" s="204"/>
      <c r="J25" s="90"/>
      <c r="K25" s="203" t="s">
        <v>22</v>
      </c>
      <c r="L25" s="205"/>
    </row>
    <row r="26" spans="1:12" s="92" customFormat="1" ht="9" customHeight="1" thickBot="1">
      <c r="A26" s="195" t="s">
        <v>23</v>
      </c>
      <c r="B26" s="196"/>
      <c r="C26" s="196"/>
      <c r="D26" s="197"/>
      <c r="E26" s="137">
        <v>1</v>
      </c>
      <c r="F26" s="94" t="s">
        <v>67</v>
      </c>
      <c r="G26" s="175"/>
      <c r="H26" s="176"/>
      <c r="I26" s="177"/>
      <c r="J26" s="95"/>
      <c r="K26" s="176"/>
      <c r="L26" s="178"/>
    </row>
    <row r="27" spans="1:12" s="92" customFormat="1" ht="9" customHeight="1">
      <c r="A27" s="198" t="s">
        <v>24</v>
      </c>
      <c r="B27" s="199"/>
      <c r="C27" s="199"/>
      <c r="D27" s="200"/>
      <c r="E27" s="138">
        <v>2</v>
      </c>
      <c r="F27" s="97" t="s">
        <v>74</v>
      </c>
      <c r="G27" s="175"/>
      <c r="H27" s="176"/>
      <c r="I27" s="177"/>
      <c r="J27" s="95"/>
      <c r="K27" s="176"/>
      <c r="L27" s="178"/>
    </row>
    <row r="28" spans="1:12" s="92" customFormat="1" ht="9" customHeight="1" thickBot="1">
      <c r="A28" s="192" t="s">
        <v>25</v>
      </c>
      <c r="B28" s="193"/>
      <c r="C28" s="193"/>
      <c r="D28" s="194"/>
      <c r="E28" s="138">
        <v>3</v>
      </c>
      <c r="F28" s="97" t="s">
        <v>69</v>
      </c>
      <c r="G28" s="175"/>
      <c r="H28" s="176"/>
      <c r="I28" s="177"/>
      <c r="J28" s="95"/>
      <c r="K28" s="176"/>
      <c r="L28" s="178"/>
    </row>
    <row r="29" spans="1:12" s="92" customFormat="1" ht="9" customHeight="1">
      <c r="A29" s="189" t="s">
        <v>26</v>
      </c>
      <c r="B29" s="190"/>
      <c r="C29" s="190"/>
      <c r="D29" s="191"/>
      <c r="E29" s="138">
        <v>4</v>
      </c>
      <c r="F29" s="97" t="s">
        <v>68</v>
      </c>
      <c r="G29" s="175"/>
      <c r="H29" s="176"/>
      <c r="I29" s="177"/>
      <c r="J29" s="95"/>
      <c r="K29" s="176"/>
      <c r="L29" s="178"/>
    </row>
    <row r="30" spans="1:12" s="92" customFormat="1" ht="9" customHeight="1" thickBot="1">
      <c r="A30" s="186"/>
      <c r="B30" s="187"/>
      <c r="C30" s="187"/>
      <c r="D30" s="188"/>
      <c r="E30" s="98"/>
      <c r="F30" s="99"/>
      <c r="G30" s="175"/>
      <c r="H30" s="176"/>
      <c r="I30" s="177"/>
      <c r="J30" s="95"/>
      <c r="K30" s="176"/>
      <c r="L30" s="178"/>
    </row>
    <row r="31" spans="1:12" s="92" customFormat="1" ht="9" customHeight="1">
      <c r="A31" s="189" t="s">
        <v>27</v>
      </c>
      <c r="B31" s="190"/>
      <c r="C31" s="190"/>
      <c r="D31" s="191"/>
      <c r="E31" s="98"/>
      <c r="F31" s="99"/>
      <c r="G31" s="175"/>
      <c r="H31" s="176"/>
      <c r="I31" s="177"/>
      <c r="J31" s="95"/>
      <c r="K31" s="176"/>
      <c r="L31" s="178"/>
    </row>
    <row r="32" spans="1:12" s="92" customFormat="1" ht="9" customHeight="1">
      <c r="A32" s="172" t="s">
        <v>43</v>
      </c>
      <c r="B32" s="173"/>
      <c r="C32" s="173"/>
      <c r="D32" s="174"/>
      <c r="E32" s="98"/>
      <c r="F32" s="99"/>
      <c r="G32" s="175"/>
      <c r="H32" s="176"/>
      <c r="I32" s="177"/>
      <c r="J32" s="95"/>
      <c r="K32" s="176"/>
      <c r="L32" s="178"/>
    </row>
    <row r="33" spans="1:12" s="92" customFormat="1" ht="9" customHeight="1" thickBot="1">
      <c r="A33" s="179">
        <v>5890878</v>
      </c>
      <c r="B33" s="180"/>
      <c r="C33" s="180"/>
      <c r="D33" s="181"/>
      <c r="E33" s="100"/>
      <c r="F33" s="101"/>
      <c r="G33" s="182"/>
      <c r="H33" s="183"/>
      <c r="I33" s="184"/>
      <c r="J33" s="102"/>
      <c r="K33" s="183"/>
      <c r="L33" s="185"/>
    </row>
    <row r="34" spans="2:12" s="92" customFormat="1" ht="12.75">
      <c r="B34" s="103" t="s">
        <v>28</v>
      </c>
      <c r="F34" s="104"/>
      <c r="G34" s="104"/>
      <c r="H34" s="104"/>
      <c r="I34" s="105"/>
      <c r="J34" s="105"/>
      <c r="K34" s="170" t="s">
        <v>29</v>
      </c>
      <c r="L34" s="170"/>
    </row>
    <row r="35" spans="6:12" s="92" customFormat="1" ht="12.75">
      <c r="F35" s="106" t="s">
        <v>30</v>
      </c>
      <c r="G35" s="171" t="s">
        <v>31</v>
      </c>
      <c r="H35" s="171"/>
      <c r="I35" s="171"/>
      <c r="J35" s="107"/>
      <c r="K35" s="214">
        <v>42665</v>
      </c>
      <c r="L35" s="215"/>
    </row>
  </sheetData>
  <sheetProtection/>
  <mergeCells count="37">
    <mergeCell ref="A24:B24"/>
    <mergeCell ref="A25:D25"/>
    <mergeCell ref="G25:I25"/>
    <mergeCell ref="K25:L25"/>
    <mergeCell ref="A6:E6"/>
    <mergeCell ref="A1:L1"/>
    <mergeCell ref="A2:L2"/>
    <mergeCell ref="A3:E3"/>
    <mergeCell ref="A4:E4"/>
    <mergeCell ref="A5:E5"/>
    <mergeCell ref="A26:D26"/>
    <mergeCell ref="G26:I26"/>
    <mergeCell ref="K26:L26"/>
    <mergeCell ref="A27:D27"/>
    <mergeCell ref="G27:I27"/>
    <mergeCell ref="K27:L27"/>
    <mergeCell ref="A28:D28"/>
    <mergeCell ref="G28:I28"/>
    <mergeCell ref="K28:L28"/>
    <mergeCell ref="A29:D29"/>
    <mergeCell ref="G29:I29"/>
    <mergeCell ref="K29:L29"/>
    <mergeCell ref="A30:D30"/>
    <mergeCell ref="G30:I30"/>
    <mergeCell ref="K30:L30"/>
    <mergeCell ref="A31:D31"/>
    <mergeCell ref="G31:I31"/>
    <mergeCell ref="K31:L31"/>
    <mergeCell ref="K34:L34"/>
    <mergeCell ref="G35:I35"/>
    <mergeCell ref="A32:D32"/>
    <mergeCell ref="G32:I32"/>
    <mergeCell ref="K32:L32"/>
    <mergeCell ref="A33:D33"/>
    <mergeCell ref="G33:I33"/>
    <mergeCell ref="K33:L33"/>
    <mergeCell ref="K35:L35"/>
  </mergeCells>
  <conditionalFormatting sqref="F9 B9:D9 F13 B13:D13 B15:D15 F15 F17 B17:D17 F21 B21:D21 B23:D23 F23">
    <cfRule type="expression" priority="14" dxfId="1" stopIfTrue="1">
      <formula>AND($E9&lt;=$L$9,$M9&gt;0,$E9&gt;0,$D9&lt;&gt;"LL",$D9&lt;&gt;"Alt")</formula>
    </cfRule>
  </conditionalFormatting>
  <conditionalFormatting sqref="E9 E13 E15 E17 E21 E23">
    <cfRule type="expression" priority="13" dxfId="0" stopIfTrue="1">
      <formula>AND($E9&lt;=$L$9,$M9&gt;0,$D9&lt;&gt;"LL")</formula>
    </cfRule>
  </conditionalFormatting>
  <conditionalFormatting sqref="B11:D11 F11">
    <cfRule type="expression" priority="4" dxfId="1" stopIfTrue="1">
      <formula>AND($E11&lt;=$L$9,$M11&gt;0,$E11&gt;0,$D11&lt;&gt;"LL",$D11&lt;&gt;"Alt")</formula>
    </cfRule>
  </conditionalFormatting>
  <conditionalFormatting sqref="E11">
    <cfRule type="expression" priority="3" dxfId="0" stopIfTrue="1">
      <formula>AND($E11&lt;=$L$9,$M11&gt;0,$D11&lt;&gt;"LL")</formula>
    </cfRule>
  </conditionalFormatting>
  <conditionalFormatting sqref="F19 B19:D19">
    <cfRule type="expression" priority="2" dxfId="1" stopIfTrue="1">
      <formula>AND($E19&lt;=$L$9,$M19&gt;0,$E19&gt;0,$D19&lt;&gt;"LL",$D19&lt;&gt;"Alt")</formula>
    </cfRule>
  </conditionalFormatting>
  <conditionalFormatting sqref="E19">
    <cfRule type="expression" priority="1" dxfId="0" stopIfTrue="1">
      <formula>AND($E19&lt;=$L$9,$M19&gt;0,$D19&lt;&gt;"LL")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5"/>
  <sheetViews>
    <sheetView showGridLines="0" showZeros="0" zoomScalePageLayoutView="0" workbookViewId="0" topLeftCell="A1">
      <selection activeCell="L14" sqref="L14"/>
    </sheetView>
  </sheetViews>
  <sheetFormatPr defaultColWidth="9.140625" defaultRowHeight="12.75"/>
  <cols>
    <col min="1" max="1" width="2.7109375" style="139" bestFit="1" customWidth="1"/>
    <col min="2" max="2" width="7.57421875" style="139" customWidth="1"/>
    <col min="3" max="3" width="5.28125" style="139" bestFit="1" customWidth="1"/>
    <col min="4" max="4" width="4.00390625" style="139" customWidth="1"/>
    <col min="5" max="5" width="2.8515625" style="139" bestFit="1" customWidth="1"/>
    <col min="6" max="6" width="26.7109375" style="139" customWidth="1"/>
    <col min="7" max="7" width="13.7109375" style="140" customWidth="1"/>
    <col min="8" max="8" width="21.00390625" style="140" hidden="1" customWidth="1"/>
    <col min="9" max="9" width="13.7109375" style="140" customWidth="1"/>
    <col min="10" max="10" width="7.57421875" style="140" hidden="1" customWidth="1"/>
    <col min="11" max="12" width="13.7109375" style="140" customWidth="1"/>
    <col min="13" max="13" width="16.7109375" style="139" hidden="1" customWidth="1"/>
    <col min="14" max="14" width="20.140625" style="139" hidden="1" customWidth="1"/>
    <col min="15" max="16384" width="9.140625" style="139" customWidth="1"/>
  </cols>
  <sheetData>
    <row r="1" spans="1:12" s="2" customFormat="1" ht="25.5">
      <c r="A1" s="207" t="str">
        <f>('[2]Prep Torneo'!A5)</f>
        <v>III SINGLES&amp;DOUBLES CUP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</row>
    <row r="2" spans="1:12" s="4" customFormat="1" ht="12.75">
      <c r="A2" s="208" t="s">
        <v>0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</row>
    <row r="3" spans="1:12" s="10" customFormat="1" ht="9" customHeight="1">
      <c r="A3" s="209" t="s">
        <v>1</v>
      </c>
      <c r="B3" s="209"/>
      <c r="C3" s="209"/>
      <c r="D3" s="209"/>
      <c r="E3" s="209"/>
      <c r="F3" s="5" t="s">
        <v>2</v>
      </c>
      <c r="G3" s="5" t="s">
        <v>3</v>
      </c>
      <c r="H3" s="5"/>
      <c r="I3" s="6"/>
      <c r="J3" s="6"/>
      <c r="K3" s="5" t="s">
        <v>4</v>
      </c>
      <c r="L3" s="109"/>
    </row>
    <row r="4" spans="1:14" s="17" customFormat="1" ht="11.25">
      <c r="A4" s="210">
        <f>('[2]Prep Torneo'!$A$7)</f>
        <v>42646</v>
      </c>
      <c r="B4" s="210"/>
      <c r="C4" s="210"/>
      <c r="D4" s="210"/>
      <c r="E4" s="210"/>
      <c r="F4" s="11" t="str">
        <f>('[2]Prep Torneo'!$B$7)</f>
        <v>ILLES BALEARS</v>
      </c>
      <c r="G4" s="12" t="str">
        <f>Ciudad</f>
        <v>CALVIÁ</v>
      </c>
      <c r="H4" s="11"/>
      <c r="I4" s="13"/>
      <c r="J4" s="13"/>
      <c r="K4" s="11" t="str">
        <f>('[2]Prep Torneo'!$D$7)</f>
        <v>SPORTING T.C.</v>
      </c>
      <c r="L4" s="110"/>
      <c r="N4" s="17" t="str">
        <f>Habil</f>
        <v>Si</v>
      </c>
    </row>
    <row r="5" spans="1:12" s="10" customFormat="1" ht="9">
      <c r="A5" s="209" t="s">
        <v>5</v>
      </c>
      <c r="B5" s="209"/>
      <c r="C5" s="209"/>
      <c r="D5" s="209"/>
      <c r="E5" s="209"/>
      <c r="F5" s="19" t="s">
        <v>6</v>
      </c>
      <c r="G5" s="6" t="s">
        <v>7</v>
      </c>
      <c r="H5" s="6"/>
      <c r="I5" s="6"/>
      <c r="J5" s="6"/>
      <c r="K5" s="6"/>
      <c r="L5" s="20" t="s">
        <v>8</v>
      </c>
    </row>
    <row r="6" spans="1:14" s="17" customFormat="1" ht="12" thickBot="1">
      <c r="A6" s="206" t="str">
        <f>('[2]Prep Torneo'!$A$9)</f>
        <v>NO</v>
      </c>
      <c r="B6" s="206"/>
      <c r="C6" s="206"/>
      <c r="D6" s="206"/>
      <c r="E6" s="206"/>
      <c r="F6" s="23" t="str">
        <f>('[2]Prep Torneo'!$B$9)</f>
        <v>Cadete</v>
      </c>
      <c r="G6" s="23" t="str">
        <f>('[2]Prep Torneo'!$C$9)</f>
        <v>Masculino</v>
      </c>
      <c r="H6" s="23"/>
      <c r="I6" s="24"/>
      <c r="J6" s="24"/>
      <c r="K6" s="23"/>
      <c r="L6" s="25" t="str">
        <f>CONCATENATE('[2]Prep Torneo'!$D$9," ",'[2]Prep Torneo'!$E$9)</f>
        <v>RAMON PASCUAL COMAS</v>
      </c>
      <c r="N6" s="17" t="s">
        <v>9</v>
      </c>
    </row>
    <row r="7" spans="1:12" s="33" customFormat="1" ht="9">
      <c r="A7" s="27"/>
      <c r="B7" s="28" t="s">
        <v>10</v>
      </c>
      <c r="C7" s="29" t="s">
        <v>11</v>
      </c>
      <c r="D7" s="29" t="s">
        <v>12</v>
      </c>
      <c r="E7" s="28" t="s">
        <v>13</v>
      </c>
      <c r="F7" s="29" t="str">
        <f>IF(G6="Femenino","Jugadora","Jugador")</f>
        <v>Jugador</v>
      </c>
      <c r="G7" s="29" t="s">
        <v>15</v>
      </c>
      <c r="H7" s="29"/>
      <c r="I7" s="29" t="s">
        <v>16</v>
      </c>
      <c r="J7" s="29"/>
      <c r="K7" s="29" t="str">
        <f>IF(G6="Femenino","Campeona","Campeón")</f>
        <v>Campeón</v>
      </c>
      <c r="L7" s="29"/>
    </row>
    <row r="8" spans="1:12" s="33" customFormat="1" ht="7.5" customHeight="1">
      <c r="A8" s="35"/>
      <c r="B8" s="36"/>
      <c r="C8" s="37"/>
      <c r="D8" s="37"/>
      <c r="E8" s="38"/>
      <c r="F8" s="39"/>
      <c r="G8" s="37"/>
      <c r="H8" s="37"/>
      <c r="I8" s="37"/>
      <c r="J8" s="37"/>
      <c r="K8" s="37"/>
      <c r="L8" s="37"/>
    </row>
    <row r="9" spans="1:14" s="86" customFormat="1" ht="18" customHeight="1">
      <c r="A9" s="111">
        <v>1</v>
      </c>
      <c r="B9" s="41">
        <f>IF($E9="","",VLOOKUP($E9,'[2]Prep Sorteo'!$A$7:$M$70,4,FALSE))</f>
        <v>5921889</v>
      </c>
      <c r="C9" s="42">
        <f>IF($E9="","",VLOOKUP($E9,'[2]Prep Sorteo'!$A$7:$M$70,9,FALSE))</f>
        <v>846</v>
      </c>
      <c r="D9" s="42">
        <f>IF($E9="","",VLOOKUP($E9,'[2]Prep Sorteo'!$A$7:$M$70,11,FALSE))</f>
        <v>0</v>
      </c>
      <c r="E9" s="43">
        <v>1</v>
      </c>
      <c r="F9" s="44" t="str">
        <f>IF(ISBLANK($E9),"Bye",IF(VLOOKUP($E9,'[2]Prep Sorteo'!$A$7:$M$70,2,FALSE)="ZZZ","",CONCATENATE(VLOOKUP($E9,'[2]Prep Sorteo'!$A$7:$M$70,2,FALSE),", ",VLOOKUP($E9,'[2]Prep Sorteo'!$A$7:$M$70,3,FALSE))))</f>
        <v>KTIRI PERELLO, MARC OTHMA</v>
      </c>
      <c r="G9" s="112"/>
      <c r="H9" s="112"/>
      <c r="I9" s="112"/>
      <c r="J9" s="112"/>
      <c r="K9" s="112"/>
      <c r="L9" s="46">
        <f>'[2]Prep Sorteo'!G3</f>
        <v>2</v>
      </c>
      <c r="M9" s="48">
        <f>IF($E9="","",VLOOKUP($E9,'[2]Prep Sorteo'!$A$7:$M$71,10,FALSE))</f>
        <v>407</v>
      </c>
      <c r="N9" s="59" t="e">
        <f>jugador($F9)</f>
        <v>#NAME?</v>
      </c>
    </row>
    <row r="10" spans="1:14" s="86" customFormat="1" ht="18" customHeight="1">
      <c r="A10" s="113"/>
      <c r="B10" s="114"/>
      <c r="C10" s="115"/>
      <c r="D10" s="115"/>
      <c r="E10" s="116"/>
      <c r="F10" s="117"/>
      <c r="G10" s="116" t="s">
        <v>33</v>
      </c>
      <c r="H10" s="118" t="e">
        <f>IF(G10=N9,B9,B11)</f>
        <v>#NAME?</v>
      </c>
      <c r="I10" s="119"/>
      <c r="J10" s="119"/>
      <c r="K10" s="116"/>
      <c r="L10" s="116"/>
      <c r="M10" s="59"/>
      <c r="N10" s="59"/>
    </row>
    <row r="11" spans="1:14" s="86" customFormat="1" ht="18" customHeight="1">
      <c r="A11" s="113">
        <v>2</v>
      </c>
      <c r="B11" s="120">
        <f>IF($E11="","",VLOOKUP($E11,'[2]Prep Sorteo'!$A$7:$M$70,4,FALSE))</f>
      </c>
      <c r="C11" s="121">
        <f>IF($E11="","",VLOOKUP($E11,'[2]Prep Sorteo'!$A$7:$M$70,9,FALSE))</f>
      </c>
      <c r="D11" s="121">
        <f>IF($E11="","",VLOOKUP($E11,'[2]Prep Sorteo'!$A$7:$M$70,11,FALSE))</f>
      </c>
      <c r="E11" s="122"/>
      <c r="F11" s="123" t="str">
        <f>IF(ISBLANK($E11),"Bye",IF(VLOOKUP($E11,'[2]Prep Sorteo'!$A$7:$M$70,2,FALSE)="ZZZ","",CONCATENATE(VLOOKUP($E11,'[2]Prep Sorteo'!$A$7:$M$70,2,FALSE),", ",VLOOKUP($E11,'[2]Prep Sorteo'!$A$7:$M$70,3,FALSE))))</f>
        <v>Bye</v>
      </c>
      <c r="G11" s="124"/>
      <c r="H11" s="118"/>
      <c r="I11" s="119"/>
      <c r="J11" s="119"/>
      <c r="K11" s="116"/>
      <c r="L11" s="116"/>
      <c r="M11" s="48">
        <f>IF($E11="","",VLOOKUP($E11,'[2]Prep Sorteo'!$A$7:$M$71,10,FALSE))</f>
      </c>
      <c r="N11" s="59" t="e">
        <f>jugador($F11)</f>
        <v>#NAME?</v>
      </c>
    </row>
    <row r="12" spans="1:14" s="86" customFormat="1" ht="18" customHeight="1">
      <c r="A12" s="113"/>
      <c r="B12" s="114"/>
      <c r="C12" s="115"/>
      <c r="D12" s="115"/>
      <c r="E12" s="125"/>
      <c r="F12" s="126"/>
      <c r="G12" s="127"/>
      <c r="H12" s="118"/>
      <c r="I12" s="128" t="s">
        <v>33</v>
      </c>
      <c r="J12" s="129" t="e">
        <f>IF(I12=G10,H10,H14)</f>
        <v>#NAME?</v>
      </c>
      <c r="K12" s="119"/>
      <c r="L12" s="116"/>
      <c r="M12" s="59"/>
      <c r="N12" s="59"/>
    </row>
    <row r="13" spans="1:14" s="86" customFormat="1" ht="18" customHeight="1">
      <c r="A13" s="111">
        <v>3</v>
      </c>
      <c r="B13" s="120">
        <f>IF($E13="","",VLOOKUP($E13,'[2]Prep Sorteo'!$A$7:$M$70,4,FALSE))</f>
        <v>5902623</v>
      </c>
      <c r="C13" s="121">
        <f>IF($E13="","",VLOOKUP($E13,'[2]Prep Sorteo'!$A$7:$M$70,9,FALSE))</f>
        <v>5768</v>
      </c>
      <c r="D13" s="121">
        <f>IF($E13="","",VLOOKUP($E13,'[2]Prep Sorteo'!$A$7:$M$70,11,FALSE))</f>
        <v>0</v>
      </c>
      <c r="E13" s="122">
        <v>3</v>
      </c>
      <c r="F13" s="130" t="str">
        <f>IF(ISBLANK($E13),"Bye",IF(VLOOKUP($E13,'[2]Prep Sorteo'!$A$7:$M$70,2,FALSE)="ZZZ","",CONCATENATE(VLOOKUP($E13,'[2]Prep Sorteo'!$A$7:$M$70,2,FALSE),", ",VLOOKUP($E13,'[2]Prep Sorteo'!$A$7:$M$70,3,FALSE))))</f>
        <v>MARTIN MOYA, DANIEL</v>
      </c>
      <c r="G13" s="131" t="str">
        <f>G10</f>
        <v>KTIRI M.</v>
      </c>
      <c r="H13" s="118"/>
      <c r="I13" s="124" t="s">
        <v>103</v>
      </c>
      <c r="J13" s="118"/>
      <c r="K13" s="119"/>
      <c r="L13" s="116"/>
      <c r="M13" s="48">
        <f>IF($E13="","",VLOOKUP($E13,'[2]Prep Sorteo'!$A$7:$M$71,10,FALSE))</f>
        <v>44</v>
      </c>
      <c r="N13" s="59" t="e">
        <f>jugador($F13)</f>
        <v>#NAME?</v>
      </c>
    </row>
    <row r="14" spans="1:14" s="86" customFormat="1" ht="18" customHeight="1">
      <c r="A14" s="113"/>
      <c r="B14" s="114"/>
      <c r="C14" s="115"/>
      <c r="D14" s="115"/>
      <c r="E14" s="125"/>
      <c r="F14" s="117"/>
      <c r="G14" s="141" t="s">
        <v>122</v>
      </c>
      <c r="H14" s="129" t="e">
        <f>IF(G14=N13,B13,B15)</f>
        <v>#NAME?</v>
      </c>
      <c r="I14" s="127"/>
      <c r="J14" s="118"/>
      <c r="K14" s="119"/>
      <c r="L14" s="116"/>
      <c r="M14" s="59"/>
      <c r="N14" s="59"/>
    </row>
    <row r="15" spans="1:14" s="86" customFormat="1" ht="18" customHeight="1">
      <c r="A15" s="113">
        <v>4</v>
      </c>
      <c r="B15" s="120">
        <f>IF($E15="","",VLOOKUP($E15,'[2]Prep Sorteo'!$A$7:$M$70,4,FALSE))</f>
        <v>5885522</v>
      </c>
      <c r="C15" s="121">
        <f>IF($E15="","",VLOOKUP($E15,'[2]Prep Sorteo'!$A$7:$M$70,9,FALSE))</f>
        <v>0</v>
      </c>
      <c r="D15" s="121" t="str">
        <f>IF($E15="","",VLOOKUP($E15,'[2]Prep Sorteo'!$A$7:$M$70,11,FALSE))</f>
        <v>WC</v>
      </c>
      <c r="E15" s="122">
        <v>6</v>
      </c>
      <c r="F15" s="123" t="str">
        <f>IF(ISBLANK($E15),"Bye",IF(VLOOKUP($E15,'[2]Prep Sorteo'!$A$7:$M$70,2,FALSE)="ZZZ","",CONCATENATE(VLOOKUP($E15,'[2]Prep Sorteo'!$A$7:$M$70,2,FALSE),", ",VLOOKUP($E15,'[2]Prep Sorteo'!$A$7:$M$70,3,FALSE))))</f>
        <v>GIBANEL VELASCO, LLORENÇ</v>
      </c>
      <c r="G15" s="119" t="s">
        <v>88</v>
      </c>
      <c r="H15" s="118"/>
      <c r="I15" s="127"/>
      <c r="J15" s="118"/>
      <c r="K15" s="119"/>
      <c r="L15" s="116"/>
      <c r="M15" s="48">
        <f>IF($E15="","",VLOOKUP($E15,'[2]Prep Sorteo'!$A$7:$M$71,10,FALSE))</f>
        <v>0</v>
      </c>
      <c r="N15" s="59" t="e">
        <f>jugador($F15)</f>
        <v>#NAME?</v>
      </c>
    </row>
    <row r="16" spans="1:14" s="86" customFormat="1" ht="18" customHeight="1">
      <c r="A16" s="113"/>
      <c r="B16" s="114"/>
      <c r="C16" s="115"/>
      <c r="D16" s="115"/>
      <c r="E16" s="116"/>
      <c r="F16" s="126"/>
      <c r="G16" s="116"/>
      <c r="H16" s="118"/>
      <c r="I16" s="127"/>
      <c r="J16" s="118"/>
      <c r="K16" s="128" t="s">
        <v>33</v>
      </c>
      <c r="L16" s="118" t="e">
        <f>IF(K16=I12,J12,J20)</f>
        <v>#NAME?</v>
      </c>
      <c r="M16" s="59"/>
      <c r="N16" s="59"/>
    </row>
    <row r="17" spans="1:14" s="86" customFormat="1" ht="18" customHeight="1">
      <c r="A17" s="113">
        <v>5</v>
      </c>
      <c r="B17" s="120">
        <f>IF($E17="","",VLOOKUP($E17,'[2]Prep Sorteo'!$A$7:$M$70,4,FALSE))</f>
        <v>5895076</v>
      </c>
      <c r="C17" s="121">
        <f>IF($E17="","",VLOOKUP($E17,'[2]Prep Sorteo'!$A$7:$M$70,9,FALSE))</f>
        <v>5832</v>
      </c>
      <c r="D17" s="121">
        <f>IF($E17="","",VLOOKUP($E17,'[2]Prep Sorteo'!$A$7:$M$70,11,FALSE))</f>
        <v>0</v>
      </c>
      <c r="E17" s="122">
        <v>4</v>
      </c>
      <c r="F17" s="130" t="str">
        <f>IF(ISBLANK($E17),"Bye",IF(VLOOKUP($E17,'[2]Prep Sorteo'!$A$7:$M$70,2,FALSE)="ZZZ","",CONCATENATE(VLOOKUP($E17,'[2]Prep Sorteo'!$A$7:$M$70,2,FALSE),", ",VLOOKUP($E17,'[2]Prep Sorteo'!$A$7:$M$70,3,FALSE))))</f>
        <v>PEREZ MUNTANER, MATEU</v>
      </c>
      <c r="G17" s="116"/>
      <c r="H17" s="118"/>
      <c r="I17" s="127"/>
      <c r="J17" s="118"/>
      <c r="K17" s="133" t="s">
        <v>128</v>
      </c>
      <c r="L17" s="116"/>
      <c r="M17" s="48">
        <f>IF($E17="","",VLOOKUP($E17,'[2]Prep Sorteo'!$A$7:$M$71,10,FALSE))</f>
        <v>43</v>
      </c>
      <c r="N17" s="59" t="e">
        <f>jugador($F17)</f>
        <v>#NAME?</v>
      </c>
    </row>
    <row r="18" spans="1:14" s="86" customFormat="1" ht="18" customHeight="1">
      <c r="A18" s="113"/>
      <c r="B18" s="114"/>
      <c r="C18" s="115"/>
      <c r="D18" s="115"/>
      <c r="E18" s="116"/>
      <c r="F18" s="117"/>
      <c r="G18" s="116" t="s">
        <v>123</v>
      </c>
      <c r="H18" s="118" t="e">
        <f>IF(G18=N17,B17,B19)</f>
        <v>#NAME?</v>
      </c>
      <c r="I18" s="127"/>
      <c r="J18" s="118"/>
      <c r="K18" s="119"/>
      <c r="L18" s="116"/>
      <c r="M18" s="59"/>
      <c r="N18" s="59"/>
    </row>
    <row r="19" spans="1:14" s="86" customFormat="1" ht="18" customHeight="1">
      <c r="A19" s="111">
        <v>6</v>
      </c>
      <c r="B19" s="120">
        <f>IF($E19="","",VLOOKUP($E19,'[2]Prep Sorteo'!$A$7:$M$70,4,FALSE))</f>
        <v>5895125</v>
      </c>
      <c r="C19" s="121">
        <f>IF($E19="","",VLOOKUP($E19,'[2]Prep Sorteo'!$A$7:$M$70,9,FALSE))</f>
        <v>18118</v>
      </c>
      <c r="D19" s="121">
        <f>IF($E19="","",VLOOKUP($E19,'[2]Prep Sorteo'!$A$7:$M$70,11,FALSE))</f>
        <v>0</v>
      </c>
      <c r="E19" s="122">
        <v>5</v>
      </c>
      <c r="F19" s="123" t="str">
        <f>IF(ISBLANK($E19),"Bye",IF(VLOOKUP($E19,'[2]Prep Sorteo'!$A$7:$M$70,2,FALSE)="ZZZ","",CONCATENATE(VLOOKUP($E19,'[2]Prep Sorteo'!$A$7:$M$70,2,FALSE),", ",VLOOKUP($E19,'[2]Prep Sorteo'!$A$7:$M$70,3,FALSE))))</f>
        <v>LOPEZ MOLL, JUAN MIQUE</v>
      </c>
      <c r="G19" s="124" t="s">
        <v>88</v>
      </c>
      <c r="H19" s="118"/>
      <c r="I19" s="131" t="str">
        <f>I12</f>
        <v>KTIRI M.</v>
      </c>
      <c r="J19" s="118"/>
      <c r="K19" s="119"/>
      <c r="L19" s="116"/>
      <c r="M19" s="48">
        <f>IF($E19="","",VLOOKUP($E19,'[2]Prep Sorteo'!$A$7:$M$71,10,FALSE))</f>
        <v>1</v>
      </c>
      <c r="N19" s="59" t="e">
        <f>jugador($F19)</f>
        <v>#NAME?</v>
      </c>
    </row>
    <row r="20" spans="1:14" s="86" customFormat="1" ht="18" customHeight="1">
      <c r="A20" s="113"/>
      <c r="B20" s="114"/>
      <c r="C20" s="115"/>
      <c r="D20" s="115"/>
      <c r="E20" s="125"/>
      <c r="F20" s="126"/>
      <c r="G20" s="127"/>
      <c r="H20" s="118"/>
      <c r="I20" s="132" t="s">
        <v>34</v>
      </c>
      <c r="J20" s="129" t="e">
        <f>IF(I20=G18,H18,H22)</f>
        <v>#NAME?</v>
      </c>
      <c r="K20" s="119"/>
      <c r="L20" s="116"/>
      <c r="M20" s="59"/>
      <c r="N20" s="59"/>
    </row>
    <row r="21" spans="1:14" s="86" customFormat="1" ht="18" customHeight="1">
      <c r="A21" s="113">
        <v>7</v>
      </c>
      <c r="B21" s="120">
        <f>IF($E21="","",VLOOKUP($E21,'[2]Prep Sorteo'!$A$7:$M$70,4,FALSE))</f>
      </c>
      <c r="C21" s="121">
        <f>IF($E21="","",VLOOKUP($E21,'[2]Prep Sorteo'!$A$7:$M$70,9,FALSE))</f>
      </c>
      <c r="D21" s="121">
        <f>IF($E21="","",VLOOKUP($E21,'[2]Prep Sorteo'!$A$7:$M$70,11,FALSE))</f>
      </c>
      <c r="E21" s="122"/>
      <c r="F21" s="130" t="str">
        <f>IF(ISBLANK($E21),"Bye",IF(VLOOKUP($E21,'[2]Prep Sorteo'!$A$7:$M$70,2,FALSE)="ZZZ","",CONCATENATE(VLOOKUP($E21,'[2]Prep Sorteo'!$A$7:$M$70,2,FALSE),", ",VLOOKUP($E21,'[2]Prep Sorteo'!$A$7:$M$70,3,FALSE))))</f>
        <v>Bye</v>
      </c>
      <c r="G21" s="131" t="str">
        <f>G18</f>
        <v>LÓPEZ, J.M.</v>
      </c>
      <c r="H21" s="118"/>
      <c r="I21" s="116" t="s">
        <v>107</v>
      </c>
      <c r="J21" s="116"/>
      <c r="K21" s="119"/>
      <c r="L21" s="116"/>
      <c r="M21" s="48">
        <f>IF($E21="","",VLOOKUP($E21,'[2]Prep Sorteo'!$A$7:$M$71,10,FALSE))</f>
      </c>
      <c r="N21" s="59" t="e">
        <f>jugador($F21)</f>
        <v>#NAME?</v>
      </c>
    </row>
    <row r="22" spans="1:14" s="86" customFormat="1" ht="18" customHeight="1">
      <c r="A22" s="113"/>
      <c r="B22" s="114"/>
      <c r="C22" s="115"/>
      <c r="D22" s="115"/>
      <c r="E22" s="125"/>
      <c r="F22" s="117"/>
      <c r="G22" s="141" t="s">
        <v>34</v>
      </c>
      <c r="H22" s="129" t="e">
        <f>IF(G22=N21,B21,B23)</f>
        <v>#NAME?</v>
      </c>
      <c r="I22" s="119"/>
      <c r="J22" s="119"/>
      <c r="K22" s="119"/>
      <c r="L22" s="116"/>
      <c r="M22" s="59"/>
      <c r="N22" s="59"/>
    </row>
    <row r="23" spans="1:14" s="86" customFormat="1" ht="18" customHeight="1">
      <c r="A23" s="111">
        <v>8</v>
      </c>
      <c r="B23" s="120">
        <f>IF($E23="","",VLOOKUP($E23,'[2]Prep Sorteo'!$A$7:$M$70,4,FALSE))</f>
        <v>5886447</v>
      </c>
      <c r="C23" s="121">
        <f>IF($E23="","",VLOOKUP($E23,'[2]Prep Sorteo'!$A$7:$M$70,9,FALSE))</f>
        <v>5243</v>
      </c>
      <c r="D23" s="121" t="str">
        <f>IF($E23="","",VLOOKUP($E23,'[2]Prep Sorteo'!$A$7:$M$70,11,FALSE))</f>
        <v>WC</v>
      </c>
      <c r="E23" s="134">
        <v>2</v>
      </c>
      <c r="F23" s="123" t="str">
        <f>IF(ISBLANK($E23),"Bye",IF(VLOOKUP($E23,'[2]Prep Sorteo'!$A$7:$M$70,2,FALSE)="ZZZ","",CONCATENATE(VLOOKUP($E23,'[2]Prep Sorteo'!$A$7:$M$70,2,FALSE),", ",VLOOKUP($E23,'[2]Prep Sorteo'!$A$7:$M$70,3,FALSE))))</f>
        <v>RUEDA OTINIANO, FCO JUNIOR</v>
      </c>
      <c r="G23" s="119"/>
      <c r="H23" s="119"/>
      <c r="I23" s="119"/>
      <c r="J23" s="119"/>
      <c r="K23" s="119"/>
      <c r="L23" s="116"/>
      <c r="M23" s="48">
        <f>IF($E23="","",VLOOKUP($E23,'[2]Prep Sorteo'!$A$7:$M$71,10,FALSE))</f>
        <v>52</v>
      </c>
      <c r="N23" s="59" t="e">
        <f>jugador($F23)</f>
        <v>#NAME?</v>
      </c>
    </row>
    <row r="24" spans="1:12" s="86" customFormat="1" ht="18" customHeight="1" thickBot="1">
      <c r="A24" s="201" t="s">
        <v>17</v>
      </c>
      <c r="B24" s="201"/>
      <c r="C24" s="116"/>
      <c r="D24" s="116"/>
      <c r="E24" s="125"/>
      <c r="F24" s="112"/>
      <c r="G24" s="116"/>
      <c r="H24" s="116"/>
      <c r="I24" s="119"/>
      <c r="J24" s="119"/>
      <c r="K24" s="135"/>
      <c r="L24" s="136"/>
    </row>
    <row r="25" spans="1:12" s="92" customFormat="1" ht="9" customHeight="1">
      <c r="A25" s="189" t="s">
        <v>18</v>
      </c>
      <c r="B25" s="190"/>
      <c r="C25" s="190"/>
      <c r="D25" s="191"/>
      <c r="E25" s="88" t="s">
        <v>19</v>
      </c>
      <c r="F25" s="89" t="s">
        <v>20</v>
      </c>
      <c r="G25" s="202" t="s">
        <v>21</v>
      </c>
      <c r="H25" s="203"/>
      <c r="I25" s="204"/>
      <c r="J25" s="90"/>
      <c r="K25" s="203" t="s">
        <v>22</v>
      </c>
      <c r="L25" s="205"/>
    </row>
    <row r="26" spans="1:12" s="92" customFormat="1" ht="9" customHeight="1" thickBot="1">
      <c r="A26" s="195" t="s">
        <v>23</v>
      </c>
      <c r="B26" s="196"/>
      <c r="C26" s="196"/>
      <c r="D26" s="197"/>
      <c r="E26" s="137">
        <v>1</v>
      </c>
      <c r="F26" s="94" t="str">
        <f>F9</f>
        <v>KTIRI PERELLO, MARC OTHMA</v>
      </c>
      <c r="G26" s="175"/>
      <c r="H26" s="176"/>
      <c r="I26" s="177"/>
      <c r="J26" s="95"/>
      <c r="K26" s="176"/>
      <c r="L26" s="178"/>
    </row>
    <row r="27" spans="1:12" s="92" customFormat="1" ht="9" customHeight="1">
      <c r="A27" s="198" t="s">
        <v>24</v>
      </c>
      <c r="B27" s="199"/>
      <c r="C27" s="199"/>
      <c r="D27" s="200"/>
      <c r="E27" s="138">
        <v>2</v>
      </c>
      <c r="F27" s="97" t="str">
        <f>F23</f>
        <v>RUEDA OTINIANO, FCO JUNIOR</v>
      </c>
      <c r="G27" s="175"/>
      <c r="H27" s="176"/>
      <c r="I27" s="177"/>
      <c r="J27" s="95"/>
      <c r="K27" s="176"/>
      <c r="L27" s="178"/>
    </row>
    <row r="28" spans="1:12" s="92" customFormat="1" ht="9" customHeight="1" thickBot="1">
      <c r="A28" s="192" t="s">
        <v>25</v>
      </c>
      <c r="B28" s="193"/>
      <c r="C28" s="193"/>
      <c r="D28" s="194"/>
      <c r="E28" s="138">
        <v>3</v>
      </c>
      <c r="F28" s="97" t="str">
        <f>IF($E$13=3,$F$13,IF($E$19=3,$F$19,""))</f>
        <v>MARTIN MOYA, DANIEL</v>
      </c>
      <c r="G28" s="175"/>
      <c r="H28" s="176"/>
      <c r="I28" s="177"/>
      <c r="J28" s="95"/>
      <c r="K28" s="176"/>
      <c r="L28" s="178"/>
    </row>
    <row r="29" spans="1:12" s="92" customFormat="1" ht="9" customHeight="1">
      <c r="A29" s="189" t="s">
        <v>26</v>
      </c>
      <c r="B29" s="190"/>
      <c r="C29" s="190"/>
      <c r="D29" s="191"/>
      <c r="E29" s="138"/>
      <c r="F29" s="97">
        <f>IF($E$13=4,$F$13,IF($E$19=4,$F$19,""))</f>
      </c>
      <c r="G29" s="175"/>
      <c r="H29" s="176"/>
      <c r="I29" s="177"/>
      <c r="J29" s="95"/>
      <c r="K29" s="176"/>
      <c r="L29" s="178"/>
    </row>
    <row r="30" spans="1:12" s="92" customFormat="1" ht="9" customHeight="1" thickBot="1">
      <c r="A30" s="186"/>
      <c r="B30" s="187"/>
      <c r="C30" s="187"/>
      <c r="D30" s="188"/>
      <c r="E30" s="98"/>
      <c r="F30" s="99"/>
      <c r="G30" s="175"/>
      <c r="H30" s="176"/>
      <c r="I30" s="177"/>
      <c r="J30" s="95"/>
      <c r="K30" s="176"/>
      <c r="L30" s="178"/>
    </row>
    <row r="31" spans="1:12" s="92" customFormat="1" ht="9" customHeight="1">
      <c r="A31" s="189" t="s">
        <v>27</v>
      </c>
      <c r="B31" s="190"/>
      <c r="C31" s="190"/>
      <c r="D31" s="191"/>
      <c r="E31" s="98"/>
      <c r="F31" s="99"/>
      <c r="G31" s="175"/>
      <c r="H31" s="176"/>
      <c r="I31" s="177"/>
      <c r="J31" s="95"/>
      <c r="K31" s="176"/>
      <c r="L31" s="178"/>
    </row>
    <row r="32" spans="1:12" s="92" customFormat="1" ht="9" customHeight="1">
      <c r="A32" s="172" t="str">
        <f>L6</f>
        <v>RAMON PASCUAL COMAS</v>
      </c>
      <c r="B32" s="173"/>
      <c r="C32" s="173"/>
      <c r="D32" s="174"/>
      <c r="E32" s="98"/>
      <c r="F32" s="99"/>
      <c r="G32" s="175"/>
      <c r="H32" s="176"/>
      <c r="I32" s="177"/>
      <c r="J32" s="95"/>
      <c r="K32" s="176"/>
      <c r="L32" s="178"/>
    </row>
    <row r="33" spans="1:12" s="92" customFormat="1" ht="9" customHeight="1" thickBot="1">
      <c r="A33" s="179">
        <f>('[2]Prep Torneo'!$E$7)</f>
        <v>5890878</v>
      </c>
      <c r="B33" s="180"/>
      <c r="C33" s="180"/>
      <c r="D33" s="181"/>
      <c r="E33" s="100"/>
      <c r="F33" s="101"/>
      <c r="G33" s="182"/>
      <c r="H33" s="183"/>
      <c r="I33" s="184"/>
      <c r="J33" s="102"/>
      <c r="K33" s="183"/>
      <c r="L33" s="185"/>
    </row>
    <row r="34" spans="2:12" s="92" customFormat="1" ht="12.75">
      <c r="B34" s="103" t="s">
        <v>28</v>
      </c>
      <c r="F34" s="104"/>
      <c r="G34" s="104"/>
      <c r="H34" s="104"/>
      <c r="I34" s="105"/>
      <c r="J34" s="105"/>
      <c r="K34" s="170" t="s">
        <v>29</v>
      </c>
      <c r="L34" s="170"/>
    </row>
    <row r="35" spans="6:12" s="92" customFormat="1" ht="12.75">
      <c r="F35" s="106" t="s">
        <v>30</v>
      </c>
      <c r="G35" s="171" t="s">
        <v>31</v>
      </c>
      <c r="H35" s="171"/>
      <c r="I35" s="171"/>
      <c r="J35" s="107"/>
      <c r="K35" s="164">
        <v>42665</v>
      </c>
      <c r="L35" s="105"/>
    </row>
  </sheetData>
  <sheetProtection password="CC8C" sheet="1" formatCells="0"/>
  <mergeCells count="36">
    <mergeCell ref="A24:B24"/>
    <mergeCell ref="A25:D25"/>
    <mergeCell ref="G25:I25"/>
    <mergeCell ref="K25:L25"/>
    <mergeCell ref="A6:E6"/>
    <mergeCell ref="A1:L1"/>
    <mergeCell ref="A2:L2"/>
    <mergeCell ref="A3:E3"/>
    <mergeCell ref="A4:E4"/>
    <mergeCell ref="A5:E5"/>
    <mergeCell ref="A26:D26"/>
    <mergeCell ref="G26:I26"/>
    <mergeCell ref="K26:L26"/>
    <mergeCell ref="A27:D27"/>
    <mergeCell ref="G27:I27"/>
    <mergeCell ref="K27:L27"/>
    <mergeCell ref="A28:D28"/>
    <mergeCell ref="G28:I28"/>
    <mergeCell ref="K28:L28"/>
    <mergeCell ref="A29:D29"/>
    <mergeCell ref="G29:I29"/>
    <mergeCell ref="K29:L29"/>
    <mergeCell ref="A30:D30"/>
    <mergeCell ref="G30:I30"/>
    <mergeCell ref="K30:L30"/>
    <mergeCell ref="A31:D31"/>
    <mergeCell ref="G31:I31"/>
    <mergeCell ref="K31:L31"/>
    <mergeCell ref="K34:L34"/>
    <mergeCell ref="G35:I35"/>
    <mergeCell ref="A32:D32"/>
    <mergeCell ref="G32:I32"/>
    <mergeCell ref="K32:L32"/>
    <mergeCell ref="A33:D33"/>
    <mergeCell ref="G33:I33"/>
    <mergeCell ref="K33:L33"/>
  </mergeCells>
  <conditionalFormatting sqref="F9 B9:D9 B11:D11 F11 F13 B13:D13 B15:D15 F15 F17 B17:D17 B19:D19 F19 F21 B21:D21 B23:D23 F23">
    <cfRule type="expression" priority="2" dxfId="1" stopIfTrue="1">
      <formula>AND($E9&lt;=$L$9,$M9&gt;0,$E9&gt;0,$D9&lt;&gt;"LL",$D9&lt;&gt;"Alt")</formula>
    </cfRule>
  </conditionalFormatting>
  <conditionalFormatting sqref="E9 E11 E13 E15 E17 E19 E21 E23">
    <cfRule type="expression" priority="1" dxfId="0" stopIfTrue="1">
      <formula>AND($E9&lt;=$L$9,$M9&gt;0,$D9&lt;&gt;"LL")</formula>
    </cfRule>
  </conditionalFormatting>
  <dataValidations count="4">
    <dataValidation type="list" allowBlank="1" showInputMessage="1" showErrorMessage="1" sqref="G14 G22">
      <formula1>$N13:$N15</formula1>
    </dataValidation>
    <dataValidation type="list" allowBlank="1" showErrorMessage="1" promptTitle="Ganador" prompt="Seleccione el Jugador Ganador" sqref="G10 G18">
      <formula1>$N9:$N11</formula1>
    </dataValidation>
    <dataValidation type="list" allowBlank="1" showInputMessage="1" showErrorMessage="1" sqref="I20 I12">
      <formula1>$G21:$G22</formula1>
    </dataValidation>
    <dataValidation type="list" allowBlank="1" showInputMessage="1" showErrorMessage="1" sqref="K16">
      <formula1>$I$19:$I$20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showGridLines="0" showZeros="0" tabSelected="1" zoomScalePageLayoutView="0" workbookViewId="0" topLeftCell="A1">
      <selection activeCell="Q14" sqref="Q14"/>
    </sheetView>
  </sheetViews>
  <sheetFormatPr defaultColWidth="9.140625" defaultRowHeight="12.75"/>
  <cols>
    <col min="1" max="1" width="2.7109375" style="87" bestFit="1" customWidth="1"/>
    <col min="2" max="2" width="7.57421875" style="87" bestFit="1" customWidth="1"/>
    <col min="3" max="3" width="5.28125" style="87" customWidth="1"/>
    <col min="4" max="4" width="4.00390625" style="87" customWidth="1"/>
    <col min="5" max="5" width="2.8515625" style="87" customWidth="1"/>
    <col min="6" max="6" width="24.7109375" style="87" bestFit="1" customWidth="1"/>
    <col min="7" max="7" width="13.7109375" style="108" customWidth="1"/>
    <col min="8" max="8" width="16.8515625" style="108" hidden="1" customWidth="1"/>
    <col min="9" max="9" width="13.7109375" style="108" customWidth="1"/>
    <col min="10" max="10" width="14.7109375" style="108" hidden="1" customWidth="1"/>
    <col min="11" max="11" width="13.7109375" style="108" customWidth="1"/>
    <col min="12" max="12" width="14.8515625" style="108" hidden="1" customWidth="1"/>
    <col min="13" max="13" width="13.7109375" style="108" customWidth="1"/>
    <col min="14" max="14" width="6.57421875" style="85" hidden="1" customWidth="1"/>
    <col min="15" max="15" width="9.57421875" style="87" hidden="1" customWidth="1"/>
    <col min="16" max="16" width="19.421875" style="87" hidden="1" customWidth="1"/>
    <col min="17" max="16384" width="9.140625" style="87" customWidth="1"/>
  </cols>
  <sheetData>
    <row r="1" spans="1:14" s="2" customFormat="1" ht="25.5">
      <c r="A1" s="207" t="str">
        <f>('[3]Prep Torneo'!A5)</f>
        <v>III SINGLES&amp;DOUBLES CUP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1"/>
    </row>
    <row r="2" spans="1:14" s="4" customFormat="1" ht="12.75">
      <c r="A2" s="208" t="s">
        <v>0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3"/>
    </row>
    <row r="3" spans="1:14" s="10" customFormat="1" ht="9" customHeight="1">
      <c r="A3" s="209" t="s">
        <v>1</v>
      </c>
      <c r="B3" s="209"/>
      <c r="C3" s="209"/>
      <c r="D3" s="209"/>
      <c r="E3" s="209"/>
      <c r="F3" s="5" t="s">
        <v>2</v>
      </c>
      <c r="G3" s="5" t="s">
        <v>3</v>
      </c>
      <c r="H3" s="5"/>
      <c r="I3" s="6"/>
      <c r="J3" s="6"/>
      <c r="K3" s="5" t="s">
        <v>4</v>
      </c>
      <c r="L3" s="7"/>
      <c r="M3" s="8"/>
      <c r="N3" s="9"/>
    </row>
    <row r="4" spans="1:16" s="17" customFormat="1" ht="11.25">
      <c r="A4" s="210">
        <f>('[3]Prep Torneo'!$A$7)</f>
        <v>42646</v>
      </c>
      <c r="B4" s="210"/>
      <c r="C4" s="210"/>
      <c r="D4" s="210"/>
      <c r="E4" s="210"/>
      <c r="F4" s="11" t="str">
        <f>('[3]Prep Torneo'!$B$7)</f>
        <v>ILLES BALEARS</v>
      </c>
      <c r="G4" s="12" t="str">
        <f>Ciudad</f>
        <v>CALVIÁ</v>
      </c>
      <c r="H4" s="12"/>
      <c r="I4" s="13"/>
      <c r="J4" s="13"/>
      <c r="K4" s="11" t="str">
        <f>('[3]Prep Torneo'!$D$7)</f>
        <v>SPORTING T.C.</v>
      </c>
      <c r="L4" s="14"/>
      <c r="M4" s="15"/>
      <c r="N4" s="16"/>
      <c r="P4" s="18" t="str">
        <f>Habil</f>
        <v>Si</v>
      </c>
    </row>
    <row r="5" spans="1:16" s="10" customFormat="1" ht="9">
      <c r="A5" s="209" t="s">
        <v>5</v>
      </c>
      <c r="B5" s="209"/>
      <c r="C5" s="209"/>
      <c r="D5" s="209"/>
      <c r="E5" s="209"/>
      <c r="F5" s="19" t="s">
        <v>6</v>
      </c>
      <c r="G5" s="6" t="s">
        <v>7</v>
      </c>
      <c r="H5" s="6"/>
      <c r="I5" s="6"/>
      <c r="J5" s="6"/>
      <c r="K5" s="20" t="s">
        <v>8</v>
      </c>
      <c r="L5" s="21"/>
      <c r="M5" s="8"/>
      <c r="N5" s="9"/>
      <c r="P5" s="22"/>
    </row>
    <row r="6" spans="1:16" s="17" customFormat="1" ht="12" thickBot="1">
      <c r="A6" s="206" t="str">
        <f>('[3]Prep Torneo'!$A$9)</f>
        <v>NO</v>
      </c>
      <c r="B6" s="206"/>
      <c r="C6" s="206"/>
      <c r="D6" s="206"/>
      <c r="E6" s="206"/>
      <c r="F6" s="23" t="str">
        <f>('[3]Prep Torneo'!$B$9)</f>
        <v>Absoluto</v>
      </c>
      <c r="G6" s="23" t="str">
        <f>('[3]Prep Torneo'!$C$9)</f>
        <v>Masculino</v>
      </c>
      <c r="H6" s="23"/>
      <c r="I6" s="24"/>
      <c r="J6" s="24"/>
      <c r="K6" s="25" t="str">
        <f>CONCATENATE('[3]Prep Torneo'!$D$9," ",'[3]Prep Torneo'!$E$9)</f>
        <v>RAMON PASCUAL COMAS</v>
      </c>
      <c r="L6" s="26"/>
      <c r="M6" s="15"/>
      <c r="N6" s="16"/>
      <c r="P6" s="18" t="s">
        <v>9</v>
      </c>
    </row>
    <row r="7" spans="1:16" s="33" customFormat="1" ht="9">
      <c r="A7" s="27"/>
      <c r="B7" s="28" t="s">
        <v>10</v>
      </c>
      <c r="C7" s="29" t="s">
        <v>11</v>
      </c>
      <c r="D7" s="29" t="s">
        <v>12</v>
      </c>
      <c r="E7" s="28" t="s">
        <v>13</v>
      </c>
      <c r="F7" s="29" t="str">
        <f>IF(G6="Femenino","Jugadora","Jugador")</f>
        <v>Jugador</v>
      </c>
      <c r="G7" s="29" t="s">
        <v>14</v>
      </c>
      <c r="H7" s="29"/>
      <c r="I7" s="29" t="s">
        <v>15</v>
      </c>
      <c r="J7" s="29"/>
      <c r="K7" s="29" t="s">
        <v>16</v>
      </c>
      <c r="L7" s="30"/>
      <c r="M7" s="31"/>
      <c r="N7" s="32"/>
      <c r="P7" s="34"/>
    </row>
    <row r="8" spans="1:16" s="33" customFormat="1" ht="7.5" customHeight="1">
      <c r="A8" s="35"/>
      <c r="B8" s="36"/>
      <c r="C8" s="37"/>
      <c r="D8" s="37"/>
      <c r="E8" s="38"/>
      <c r="F8" s="39"/>
      <c r="G8" s="37"/>
      <c r="H8" s="37"/>
      <c r="I8" s="37"/>
      <c r="J8" s="37"/>
      <c r="K8" s="37"/>
      <c r="L8" s="37"/>
      <c r="M8" s="37"/>
      <c r="N8" s="32"/>
      <c r="P8" s="34"/>
    </row>
    <row r="9" spans="1:16" s="50" customFormat="1" ht="18" customHeight="1">
      <c r="A9" s="40">
        <v>1</v>
      </c>
      <c r="B9" s="41">
        <f>IF($E9="","",VLOOKUP($E9,'[3]Prep Sorteo'!$A$7:$M$70,4,FALSE))</f>
        <v>5877173</v>
      </c>
      <c r="C9" s="42">
        <f>IF($E9="","",VLOOKUP($E9,'[3]Prep Sorteo'!$A$7:$M$70,9,FALSE))</f>
        <v>191</v>
      </c>
      <c r="D9" s="42">
        <f>IF($E9="","",VLOOKUP($E9,'[3]Prep Sorteo'!$A$7:$M$70,11,FALSE))</f>
        <v>0</v>
      </c>
      <c r="E9" s="43">
        <v>1</v>
      </c>
      <c r="F9" s="44" t="str">
        <f>IF(ISBLANK($E9),"Bye",IF(VLOOKUP($E9,'[3]Prep Sorteo'!$A$7:$M$70,2,FALSE)="ZZZ","",CONCATENATE(VLOOKUP($E9,'[3]Prep Sorteo'!$A$7:$M$70,2,FALSE),", ",VLOOKUP($E9,'[3]Prep Sorteo'!$A$7:$M$70,3,FALSE))))</f>
        <v>VAZQUEZ BENNASSAR, JAVIER</v>
      </c>
      <c r="G9" s="45"/>
      <c r="H9" s="45"/>
      <c r="I9" s="45"/>
      <c r="J9" s="45"/>
      <c r="K9" s="45"/>
      <c r="L9" s="45"/>
      <c r="M9" s="46">
        <f>'[3]Prep Sorteo'!G3</f>
        <v>4</v>
      </c>
      <c r="N9" s="47"/>
      <c r="O9" s="48">
        <f>IF($E9="","",VLOOKUP($E9,'[3]Prep Sorteo'!$A$7:$M$71,10,FALSE))</f>
        <v>1361</v>
      </c>
      <c r="P9" s="49" t="e">
        <f>jugador($F9)</f>
        <v>#NAME?</v>
      </c>
    </row>
    <row r="10" spans="1:16" s="50" customFormat="1" ht="18" customHeight="1">
      <c r="A10" s="51"/>
      <c r="B10" s="52"/>
      <c r="C10" s="53"/>
      <c r="D10" s="53"/>
      <c r="E10" s="54"/>
      <c r="F10" s="55"/>
      <c r="G10" s="58" t="s">
        <v>35</v>
      </c>
      <c r="H10" s="56" t="e">
        <f>IF(G10=P9,B9,B11)</f>
        <v>#NAME?</v>
      </c>
      <c r="I10" s="57"/>
      <c r="J10" s="57"/>
      <c r="K10" s="58"/>
      <c r="L10" s="58"/>
      <c r="M10" s="58"/>
      <c r="N10" s="47"/>
      <c r="O10" s="59"/>
      <c r="P10" s="49"/>
    </row>
    <row r="11" spans="1:16" s="50" customFormat="1" ht="18" customHeight="1">
      <c r="A11" s="51">
        <v>2</v>
      </c>
      <c r="B11" s="41">
        <f>IF($E11="","",VLOOKUP($E11,'[3]Prep Sorteo'!$A$7:$M$70,4,FALSE))</f>
      </c>
      <c r="C11" s="42">
        <f>IF($E11="","",VLOOKUP($E11,'[3]Prep Sorteo'!$A$7:$M$70,9,FALSE))</f>
      </c>
      <c r="D11" s="42">
        <f>IF($E11="","",VLOOKUP($E11,'[3]Prep Sorteo'!$A$7:$M$70,11,FALSE))</f>
      </c>
      <c r="E11" s="43"/>
      <c r="F11" s="60" t="str">
        <f>IF(ISBLANK($E11),"Bye",IF(VLOOKUP($E11,'[3]Prep Sorteo'!$A$7:$M$70,2,FALSE)="ZZZ","",CONCATENATE(VLOOKUP($E11,'[3]Prep Sorteo'!$A$7:$M$70,2,FALSE),", ",VLOOKUP($E11,'[3]Prep Sorteo'!$A$7:$M$70,3,FALSE))))</f>
        <v>Bye</v>
      </c>
      <c r="G11" s="61"/>
      <c r="H11" s="62"/>
      <c r="I11" s="57"/>
      <c r="J11" s="57"/>
      <c r="K11" s="58"/>
      <c r="L11" s="58"/>
      <c r="M11" s="58"/>
      <c r="N11" s="47"/>
      <c r="O11" s="48">
        <f>IF($E11="","",VLOOKUP($E11,'[3]Prep Sorteo'!$A$7:$M$71,10,FALSE))</f>
      </c>
      <c r="P11" s="49" t="e">
        <f>jugador($F11)</f>
        <v>#NAME?</v>
      </c>
    </row>
    <row r="12" spans="1:16" s="50" customFormat="1" ht="18" customHeight="1">
      <c r="A12" s="51"/>
      <c r="B12" s="52"/>
      <c r="C12" s="53"/>
      <c r="D12" s="53"/>
      <c r="E12" s="63"/>
      <c r="F12" s="64"/>
      <c r="G12" s="65"/>
      <c r="H12" s="62"/>
      <c r="I12" s="66" t="s">
        <v>35</v>
      </c>
      <c r="J12" s="67" t="e">
        <f>IF(I12=G10,H10,H14)</f>
        <v>#NAME?</v>
      </c>
      <c r="K12" s="57"/>
      <c r="L12" s="57"/>
      <c r="M12" s="58"/>
      <c r="N12" s="47"/>
      <c r="O12" s="59"/>
      <c r="P12" s="49"/>
    </row>
    <row r="13" spans="1:16" s="50" customFormat="1" ht="18" customHeight="1">
      <c r="A13" s="51">
        <v>3</v>
      </c>
      <c r="B13" s="41">
        <f>IF($E13="","",VLOOKUP($E13,'[3]Prep Sorteo'!$A$7:$M$70,4,FALSE))</f>
        <v>5941259</v>
      </c>
      <c r="C13" s="42">
        <f>IF($E13="","",VLOOKUP($E13,'[3]Prep Sorteo'!$A$7:$M$70,9,FALSE))</f>
        <v>0</v>
      </c>
      <c r="D13" s="42">
        <f>IF($E13="","",VLOOKUP($E13,'[3]Prep Sorteo'!$A$7:$M$70,11,FALSE))</f>
        <v>0</v>
      </c>
      <c r="E13" s="43">
        <v>8</v>
      </c>
      <c r="F13" s="44" t="str">
        <f>IF(ISBLANK($E13),"Bye",IF(VLOOKUP($E13,'[3]Prep Sorteo'!$A$7:$M$70,2,FALSE)="ZZZ","",CONCATENATE(VLOOKUP($E13,'[3]Prep Sorteo'!$A$7:$M$70,2,FALSE),", ",VLOOKUP($E13,'[3]Prep Sorteo'!$A$7:$M$70,3,FALSE))))</f>
        <v>SCHIERA, MARCO</v>
      </c>
      <c r="G13" s="68" t="str">
        <f>G10</f>
        <v>VAZQUEZ J.</v>
      </c>
      <c r="H13" s="69"/>
      <c r="I13" s="61" t="s">
        <v>97</v>
      </c>
      <c r="J13" s="70"/>
      <c r="K13" s="57"/>
      <c r="L13" s="57"/>
      <c r="M13" s="58"/>
      <c r="N13" s="47"/>
      <c r="O13" s="48">
        <f>IF($E13="","",VLOOKUP($E13,'[3]Prep Sorteo'!$A$7:$M$71,10,FALSE))</f>
        <v>185</v>
      </c>
      <c r="P13" s="49" t="e">
        <f>jugador($F13)</f>
        <v>#NAME?</v>
      </c>
    </row>
    <row r="14" spans="1:16" s="50" customFormat="1" ht="18" customHeight="1">
      <c r="A14" s="51"/>
      <c r="B14" s="52"/>
      <c r="C14" s="53"/>
      <c r="D14" s="53"/>
      <c r="E14" s="63"/>
      <c r="F14" s="55"/>
      <c r="G14" s="153" t="s">
        <v>75</v>
      </c>
      <c r="H14" s="72" t="e">
        <f>IF(G14=P13,B13,B15)</f>
        <v>#NAME?</v>
      </c>
      <c r="I14" s="65"/>
      <c r="J14" s="70"/>
      <c r="K14" s="57"/>
      <c r="L14" s="57"/>
      <c r="M14" s="58"/>
      <c r="N14" s="47"/>
      <c r="O14" s="59"/>
      <c r="P14" s="49"/>
    </row>
    <row r="15" spans="1:16" s="50" customFormat="1" ht="18" customHeight="1">
      <c r="A15" s="51">
        <v>4</v>
      </c>
      <c r="B15" s="41">
        <f>IF($E15="","",VLOOKUP($E15,'[3]Prep Sorteo'!$A$7:$M$70,4,FALSE))</f>
        <v>5965548</v>
      </c>
      <c r="C15" s="42">
        <f>IF($E15="","",VLOOKUP($E15,'[3]Prep Sorteo'!$A$7:$M$70,9,FALSE))</f>
        <v>8932</v>
      </c>
      <c r="D15" s="42">
        <f>IF($E15="","",VLOOKUP($E15,'[3]Prep Sorteo'!$A$7:$M$70,11,FALSE))</f>
        <v>0</v>
      </c>
      <c r="E15" s="43">
        <v>12</v>
      </c>
      <c r="F15" s="60" t="str">
        <f>IF(ISBLANK($E15),"Bye",IF(VLOOKUP($E15,'[3]Prep Sorteo'!$A$7:$M$70,2,FALSE)="ZZZ","",CONCATENATE(VLOOKUP($E15,'[3]Prep Sorteo'!$A$7:$M$70,2,FALSE),", ",VLOOKUP($E15,'[3]Prep Sorteo'!$A$7:$M$70,3,FALSE))))</f>
        <v>BUSQUETS CIFRE, MIQUEL</v>
      </c>
      <c r="G15" s="57" t="s">
        <v>76</v>
      </c>
      <c r="H15" s="62"/>
      <c r="I15" s="65"/>
      <c r="J15" s="70"/>
      <c r="K15" s="57"/>
      <c r="L15" s="57"/>
      <c r="M15" s="58"/>
      <c r="N15" s="47"/>
      <c r="O15" s="48">
        <f>IF($E15="","",VLOOKUP($E15,'[3]Prep Sorteo'!$A$7:$M$71,10,FALSE))</f>
        <v>19</v>
      </c>
      <c r="P15" s="49" t="e">
        <f>jugador($F15)</f>
        <v>#NAME?</v>
      </c>
    </row>
    <row r="16" spans="1:16" s="50" customFormat="1" ht="18" customHeight="1">
      <c r="A16" s="51"/>
      <c r="B16" s="52"/>
      <c r="C16" s="53"/>
      <c r="D16" s="53"/>
      <c r="E16" s="54"/>
      <c r="F16" s="64"/>
      <c r="G16" s="58"/>
      <c r="H16" s="73"/>
      <c r="I16" s="65"/>
      <c r="J16" s="70"/>
      <c r="K16" s="66" t="s">
        <v>79</v>
      </c>
      <c r="L16" s="70" t="e">
        <f>IF(K16=I12,J12,J20)</f>
        <v>#NAME?</v>
      </c>
      <c r="M16" s="57"/>
      <c r="N16" s="47"/>
      <c r="O16" s="59"/>
      <c r="P16" s="49"/>
    </row>
    <row r="17" spans="1:16" s="50" customFormat="1" ht="18" customHeight="1">
      <c r="A17" s="40">
        <v>5</v>
      </c>
      <c r="B17" s="41">
        <f>IF($E17="","",VLOOKUP($E17,'[3]Prep Sorteo'!$A$7:$M$70,4,FALSE))</f>
        <v>5854486</v>
      </c>
      <c r="C17" s="42">
        <f>IF($E17="","",VLOOKUP($E17,'[3]Prep Sorteo'!$A$7:$M$70,9,FALSE))</f>
        <v>412</v>
      </c>
      <c r="D17" s="42" t="str">
        <f>IF($E17="","",VLOOKUP($E17,'[3]Prep Sorteo'!$A$7:$M$70,11,FALSE))</f>
        <v>WC</v>
      </c>
      <c r="E17" s="43">
        <v>3</v>
      </c>
      <c r="F17" s="44" t="str">
        <f>IF(ISBLANK($E17),"Bye",IF(VLOOKUP($E17,'[3]Prep Sorteo'!$A$7:$M$70,2,FALSE)="ZZZ","",CONCATENATE(VLOOKUP($E17,'[3]Prep Sorteo'!$A$7:$M$70,2,FALSE),", ",VLOOKUP($E17,'[3]Prep Sorteo'!$A$7:$M$70,3,FALSE))))</f>
        <v>RIVERO CRESPO, IÑAQUI</v>
      </c>
      <c r="G17" s="58"/>
      <c r="H17" s="73"/>
      <c r="I17" s="65"/>
      <c r="J17" s="70"/>
      <c r="K17" s="61" t="s">
        <v>125</v>
      </c>
      <c r="L17" s="57"/>
      <c r="M17" s="58"/>
      <c r="N17" s="47"/>
      <c r="O17" s="48">
        <f>IF($E17="","",VLOOKUP($E17,'[3]Prep Sorteo'!$A$7:$M$71,10,FALSE))</f>
        <v>728</v>
      </c>
      <c r="P17" s="49" t="e">
        <f>jugador($F17)</f>
        <v>#NAME?</v>
      </c>
    </row>
    <row r="18" spans="1:16" s="50" customFormat="1" ht="18" customHeight="1">
      <c r="A18" s="51"/>
      <c r="B18" s="52"/>
      <c r="C18" s="53"/>
      <c r="D18" s="53"/>
      <c r="E18" s="54"/>
      <c r="F18" s="55"/>
      <c r="G18" s="58" t="s">
        <v>77</v>
      </c>
      <c r="H18" s="56" t="e">
        <f>IF(G18=P17,B17,B19)</f>
        <v>#NAME?</v>
      </c>
      <c r="I18" s="65"/>
      <c r="J18" s="70"/>
      <c r="K18" s="65"/>
      <c r="L18" s="57"/>
      <c r="M18" s="58"/>
      <c r="N18" s="47"/>
      <c r="O18" s="59"/>
      <c r="P18" s="49"/>
    </row>
    <row r="19" spans="1:16" s="50" customFormat="1" ht="18" customHeight="1">
      <c r="A19" s="51">
        <v>6</v>
      </c>
      <c r="B19" s="41">
        <f>IF($E19="","",VLOOKUP($E19,'[3]Prep Sorteo'!$A$7:$M$70,4,FALSE))</f>
        <v>5881679</v>
      </c>
      <c r="C19" s="42">
        <f>IF($E19="","",VLOOKUP($E19,'[3]Prep Sorteo'!$A$7:$M$70,9,FALSE))</f>
        <v>0</v>
      </c>
      <c r="D19" s="42">
        <f>IF($E19="","",VLOOKUP($E19,'[3]Prep Sorteo'!$A$7:$M$70,11,FALSE))</f>
        <v>0</v>
      </c>
      <c r="E19" s="43">
        <v>7</v>
      </c>
      <c r="F19" s="60" t="str">
        <f>IF(ISBLANK($E19),"Bye",IF(VLOOKUP($E19,'[3]Prep Sorteo'!$A$7:$M$70,2,FALSE)="ZZZ","",CONCATENATE(VLOOKUP($E19,'[3]Prep Sorteo'!$A$7:$M$70,2,FALSE),", ",VLOOKUP($E19,'[3]Prep Sorteo'!$A$7:$M$70,3,FALSE))))</f>
        <v>DEKOV, MAX</v>
      </c>
      <c r="G19" s="61" t="s">
        <v>78</v>
      </c>
      <c r="H19" s="74"/>
      <c r="I19" s="68" t="str">
        <f>I12</f>
        <v>VAZQUEZ J.</v>
      </c>
      <c r="J19" s="70"/>
      <c r="K19" s="65"/>
      <c r="L19" s="57"/>
      <c r="M19" s="58"/>
      <c r="N19" s="47"/>
      <c r="O19" s="48">
        <f>IF($E19="","",VLOOKUP($E19,'[3]Prep Sorteo'!$A$7:$M$71,10,FALSE))</f>
        <v>236</v>
      </c>
      <c r="P19" s="49" t="e">
        <f>jugador($F19)</f>
        <v>#NAME?</v>
      </c>
    </row>
    <row r="20" spans="1:16" s="50" customFormat="1" ht="18" customHeight="1">
      <c r="A20" s="51"/>
      <c r="B20" s="52"/>
      <c r="C20" s="53"/>
      <c r="D20" s="53"/>
      <c r="E20" s="63"/>
      <c r="F20" s="64"/>
      <c r="G20" s="65"/>
      <c r="H20" s="74"/>
      <c r="I20" s="71" t="s">
        <v>79</v>
      </c>
      <c r="J20" s="67" t="e">
        <f>IF(I20=G18,H18,H22)</f>
        <v>#NAME?</v>
      </c>
      <c r="K20" s="65"/>
      <c r="L20" s="57"/>
      <c r="M20" s="58"/>
      <c r="N20" s="47"/>
      <c r="O20" s="59"/>
      <c r="P20" s="49"/>
    </row>
    <row r="21" spans="1:16" s="50" customFormat="1" ht="18" customHeight="1">
      <c r="A21" s="51">
        <v>7</v>
      </c>
      <c r="B21" s="41">
        <f>IF($E21="","",VLOOKUP($E21,'[3]Prep Sorteo'!$A$7:$M$70,4,FALSE))</f>
        <v>5921590</v>
      </c>
      <c r="C21" s="42">
        <f>IF($E21="","",VLOOKUP($E21,'[3]Prep Sorteo'!$A$7:$M$70,9,FALSE))</f>
        <v>0</v>
      </c>
      <c r="D21" s="42">
        <f>IF($E21="","",VLOOKUP($E21,'[3]Prep Sorteo'!$A$7:$M$70,11,FALSE))</f>
        <v>0</v>
      </c>
      <c r="E21" s="43">
        <v>5</v>
      </c>
      <c r="F21" s="44" t="str">
        <f>IF(ISBLANK($E21),"Bye",IF(VLOOKUP($E21,'[3]Prep Sorteo'!$A$7:$M$70,2,FALSE)="ZZZ","",CONCATENATE(VLOOKUP($E21,'[3]Prep Sorteo'!$A$7:$M$70,2,FALSE),", ",VLOOKUP($E21,'[3]Prep Sorteo'!$A$7:$M$70,3,FALSE))))</f>
        <v>VAN GEERKE, DAVY</v>
      </c>
      <c r="G21" s="68" t="str">
        <f>G18</f>
        <v>RIVERO, I.</v>
      </c>
      <c r="H21" s="75"/>
      <c r="I21" s="57" t="s">
        <v>124</v>
      </c>
      <c r="J21" s="57"/>
      <c r="K21" s="65"/>
      <c r="L21" s="57"/>
      <c r="M21" s="58"/>
      <c r="N21" s="47"/>
      <c r="O21" s="48">
        <f>IF($E21="","",VLOOKUP($E21,'[3]Prep Sorteo'!$A$7:$M$71,10,FALSE))</f>
        <v>351</v>
      </c>
      <c r="P21" s="49" t="e">
        <f>jugador($F21)</f>
        <v>#NAME?</v>
      </c>
    </row>
    <row r="22" spans="1:16" s="50" customFormat="1" ht="18" customHeight="1">
      <c r="A22" s="51"/>
      <c r="B22" s="52"/>
      <c r="C22" s="53"/>
      <c r="D22" s="53"/>
      <c r="E22" s="63"/>
      <c r="F22" s="55"/>
      <c r="G22" s="153" t="s">
        <v>79</v>
      </c>
      <c r="H22" s="76" t="e">
        <f>IF(G22=P21,B21,B23)</f>
        <v>#NAME?</v>
      </c>
      <c r="I22" s="57"/>
      <c r="J22" s="57"/>
      <c r="K22" s="65"/>
      <c r="L22" s="57"/>
      <c r="M22" s="58"/>
      <c r="N22" s="47"/>
      <c r="O22" s="59"/>
      <c r="P22" s="49"/>
    </row>
    <row r="23" spans="1:16" s="50" customFormat="1" ht="18" customHeight="1">
      <c r="A23" s="51">
        <v>8</v>
      </c>
      <c r="B23" s="41">
        <f>IF($E23="","",VLOOKUP($E23,'[3]Prep Sorteo'!$A$7:$M$70,4,FALSE))</f>
        <v>5971298</v>
      </c>
      <c r="C23" s="42">
        <f>IF($E23="","",VLOOKUP($E23,'[3]Prep Sorteo'!$A$7:$M$70,9,FALSE))</f>
        <v>0</v>
      </c>
      <c r="D23" s="42">
        <f>IF($E23="","",VLOOKUP($E23,'[3]Prep Sorteo'!$A$7:$M$70,11,FALSE))</f>
        <v>0</v>
      </c>
      <c r="E23" s="43">
        <v>11</v>
      </c>
      <c r="F23" s="60" t="str">
        <f>IF(ISBLANK($E23),"Bye",IF(VLOOKUP($E23,'[3]Prep Sorteo'!$A$7:$M$70,2,FALSE)="ZZZ","",CONCATENATE(VLOOKUP($E23,'[3]Prep Sorteo'!$A$7:$M$70,2,FALSE),", ",VLOOKUP($E23,'[3]Prep Sorteo'!$A$7:$M$70,3,FALSE))))</f>
        <v>LABIS, FABIAN</v>
      </c>
      <c r="G23" s="57" t="s">
        <v>80</v>
      </c>
      <c r="H23" s="62"/>
      <c r="I23" s="57"/>
      <c r="J23" s="57"/>
      <c r="K23" s="65"/>
      <c r="L23" s="57"/>
      <c r="M23" s="58"/>
      <c r="N23" s="47"/>
      <c r="O23" s="48">
        <f>IF($E23="","",VLOOKUP($E23,'[3]Prep Sorteo'!$A$7:$M$71,10,FALSE))</f>
        <v>29</v>
      </c>
      <c r="P23" s="49" t="e">
        <f>jugador($F23)</f>
        <v>#NAME?</v>
      </c>
    </row>
    <row r="24" spans="1:16" s="50" customFormat="1" ht="18" customHeight="1">
      <c r="A24" s="51"/>
      <c r="B24" s="52"/>
      <c r="C24" s="53"/>
      <c r="D24" s="53"/>
      <c r="E24" s="63"/>
      <c r="F24" s="64"/>
      <c r="G24" s="58"/>
      <c r="H24" s="73"/>
      <c r="I24" s="57"/>
      <c r="J24" s="57"/>
      <c r="K24" s="77" t="str">
        <f>IF(G6="Femenino","Campeona :","Campeón :")</f>
        <v>Campeón :</v>
      </c>
      <c r="L24" s="78"/>
      <c r="M24" s="66" t="s">
        <v>83</v>
      </c>
      <c r="N24" s="79" t="e">
        <f>IF(M24=K16,L16,L32)</f>
        <v>#NAME?</v>
      </c>
      <c r="O24" s="80"/>
      <c r="P24" s="81"/>
    </row>
    <row r="25" spans="1:16" s="50" customFormat="1" ht="18" customHeight="1">
      <c r="A25" s="51">
        <v>9</v>
      </c>
      <c r="B25" s="41">
        <f>IF($E25="","",VLOOKUP($E25,'[3]Prep Sorteo'!$A$7:$M$70,4,FALSE))</f>
        <v>5875474</v>
      </c>
      <c r="C25" s="42">
        <f>IF($E25="","",VLOOKUP($E25,'[3]Prep Sorteo'!$A$7:$M$70,9,FALSE))</f>
        <v>14554</v>
      </c>
      <c r="D25" s="42">
        <f>IF($E25="","",VLOOKUP($E25,'[3]Prep Sorteo'!$A$7:$M$70,11,FALSE))</f>
        <v>0</v>
      </c>
      <c r="E25" s="43">
        <v>13</v>
      </c>
      <c r="F25" s="44" t="str">
        <f>IF(ISBLANK($E25),"Bye",IF(VLOOKUP($E25,'[3]Prep Sorteo'!$A$7:$M$70,2,FALSE)="ZZZ","",CONCATENATE(VLOOKUP($E25,'[3]Prep Sorteo'!$A$7:$M$70,2,FALSE),", ",VLOOKUP($E25,'[3]Prep Sorteo'!$A$7:$M$70,3,FALSE))))</f>
        <v>ZAMUDIO RODRIGUEZ, AITOR</v>
      </c>
      <c r="G25" s="58"/>
      <c r="H25" s="73"/>
      <c r="I25" s="57"/>
      <c r="J25" s="57"/>
      <c r="K25" s="65"/>
      <c r="L25" s="57"/>
      <c r="M25" s="57" t="s">
        <v>126</v>
      </c>
      <c r="N25" s="47"/>
      <c r="O25" s="48">
        <f>IF($E25="","",VLOOKUP($E25,'[3]Prep Sorteo'!$A$7:$M$71,10,FALSE))</f>
        <v>4</v>
      </c>
      <c r="P25" s="49" t="e">
        <f>jugador($F25)</f>
        <v>#NAME?</v>
      </c>
    </row>
    <row r="26" spans="1:16" s="50" customFormat="1" ht="18" customHeight="1">
      <c r="A26" s="51"/>
      <c r="B26" s="52"/>
      <c r="C26" s="53"/>
      <c r="D26" s="53"/>
      <c r="E26" s="63"/>
      <c r="F26" s="55"/>
      <c r="G26" s="58" t="s">
        <v>81</v>
      </c>
      <c r="H26" s="56" t="e">
        <f>IF(G26=P25,B25,B27)</f>
        <v>#NAME?</v>
      </c>
      <c r="I26" s="57"/>
      <c r="J26" s="57"/>
      <c r="K26" s="65"/>
      <c r="L26" s="57"/>
      <c r="M26" s="58"/>
      <c r="N26" s="47"/>
      <c r="O26" s="59"/>
      <c r="P26" s="81"/>
    </row>
    <row r="27" spans="1:16" s="50" customFormat="1" ht="18" customHeight="1">
      <c r="A27" s="51">
        <v>10</v>
      </c>
      <c r="B27" s="41">
        <f>IF($E27="","",VLOOKUP($E27,'[3]Prep Sorteo'!$A$7:$M$70,4,FALSE))</f>
        <v>5866994</v>
      </c>
      <c r="C27" s="42">
        <f>IF($E27="","",VLOOKUP($E27,'[3]Prep Sorteo'!$A$7:$M$70,9,FALSE))</f>
        <v>1060</v>
      </c>
      <c r="D27" s="42">
        <f>IF($E27="","",VLOOKUP($E27,'[3]Prep Sorteo'!$A$7:$M$70,11,FALSE))</f>
        <v>0</v>
      </c>
      <c r="E27" s="43">
        <v>6</v>
      </c>
      <c r="F27" s="60" t="str">
        <f>IF(ISBLANK($E27),"Bye",IF(VLOOKUP($E27,'[3]Prep Sorteo'!$A$7:$M$70,2,FALSE)="ZZZ","",CONCATENATE(VLOOKUP($E27,'[3]Prep Sorteo'!$A$7:$M$70,2,FALSE),", ",VLOOKUP($E27,'[3]Prep Sorteo'!$A$7:$M$70,3,FALSE))))</f>
        <v>DE ENRIQUE SCHMIDT, NICOLAS RU</v>
      </c>
      <c r="G27" s="61" t="s">
        <v>82</v>
      </c>
      <c r="H27" s="62"/>
      <c r="I27" s="57"/>
      <c r="J27" s="57"/>
      <c r="K27" s="65"/>
      <c r="L27" s="57"/>
      <c r="M27" s="58"/>
      <c r="N27" s="47"/>
      <c r="O27" s="48">
        <f>IF($E27="","",VLOOKUP($E27,'[3]Prep Sorteo'!$A$7:$M$71,10,FALSE))</f>
        <v>321</v>
      </c>
      <c r="P27" s="49" t="e">
        <f>jugador($F27)</f>
        <v>#NAME?</v>
      </c>
    </row>
    <row r="28" spans="1:16" s="50" customFormat="1" ht="18" customHeight="1">
      <c r="A28" s="51"/>
      <c r="B28" s="52"/>
      <c r="C28" s="53"/>
      <c r="D28" s="53"/>
      <c r="E28" s="63"/>
      <c r="F28" s="64"/>
      <c r="G28" s="65"/>
      <c r="H28" s="62"/>
      <c r="I28" s="154" t="s">
        <v>83</v>
      </c>
      <c r="J28" s="67" t="e">
        <f>IF(I28=G26,H26,H30)</f>
        <v>#NAME?</v>
      </c>
      <c r="K28" s="65"/>
      <c r="L28" s="57"/>
      <c r="M28" s="58"/>
      <c r="N28" s="47"/>
      <c r="O28" s="59"/>
      <c r="P28" s="81"/>
    </row>
    <row r="29" spans="1:16" s="50" customFormat="1" ht="18" customHeight="1">
      <c r="A29" s="51">
        <v>11</v>
      </c>
      <c r="B29" s="41">
        <f>IF($E29="","",VLOOKUP($E29,'[3]Prep Sorteo'!$A$7:$M$70,4,FALSE))</f>
        <v>5891909</v>
      </c>
      <c r="C29" s="42">
        <f>IF($E29="","",VLOOKUP($E29,'[3]Prep Sorteo'!$A$7:$M$70,9,FALSE))</f>
        <v>4281</v>
      </c>
      <c r="D29" s="42">
        <f>IF($E29="","",VLOOKUP($E29,'[3]Prep Sorteo'!$A$7:$M$70,11,FALSE))</f>
        <v>0</v>
      </c>
      <c r="E29" s="43">
        <v>10</v>
      </c>
      <c r="F29" s="44" t="str">
        <f>IF(ISBLANK($E29),"Bye",IF(VLOOKUP($E29,'[3]Prep Sorteo'!$A$7:$M$70,2,FALSE)="ZZZ","",CONCATENATE(VLOOKUP($E29,'[3]Prep Sorteo'!$A$7:$M$70,2,FALSE),", ",VLOOKUP($E29,'[3]Prep Sorteo'!$A$7:$M$70,3,FALSE))))</f>
        <v>PEREZ AGUILO, ANTONIO</v>
      </c>
      <c r="G29" s="68" t="str">
        <f>G26</f>
        <v>ZAMUDIO, A.</v>
      </c>
      <c r="H29" s="69"/>
      <c r="I29" s="65" t="s">
        <v>84</v>
      </c>
      <c r="J29" s="70"/>
      <c r="K29" s="65"/>
      <c r="L29" s="57"/>
      <c r="M29" s="58"/>
      <c r="N29" s="47"/>
      <c r="O29" s="48">
        <f>IF($E29="","",VLOOKUP($E29,'[3]Prep Sorteo'!$A$7:$M$71,10,FALSE))</f>
        <v>69</v>
      </c>
      <c r="P29" s="49" t="e">
        <f>jugador($F29)</f>
        <v>#NAME?</v>
      </c>
    </row>
    <row r="30" spans="1:16" s="50" customFormat="1" ht="18" customHeight="1">
      <c r="A30" s="51"/>
      <c r="B30" s="52"/>
      <c r="C30" s="53"/>
      <c r="D30" s="53"/>
      <c r="E30" s="54"/>
      <c r="F30" s="55"/>
      <c r="G30" s="153" t="s">
        <v>83</v>
      </c>
      <c r="H30" s="72" t="e">
        <f>IF(G30=P29,B29,B31)</f>
        <v>#NAME?</v>
      </c>
      <c r="I30" s="65"/>
      <c r="J30" s="70"/>
      <c r="K30" s="65"/>
      <c r="L30" s="57"/>
      <c r="M30" s="58"/>
      <c r="N30" s="47"/>
      <c r="O30" s="59"/>
      <c r="P30" s="81"/>
    </row>
    <row r="31" spans="1:16" s="50" customFormat="1" ht="18" customHeight="1">
      <c r="A31" s="40">
        <v>12</v>
      </c>
      <c r="B31" s="41">
        <f>IF($E31="","",VLOOKUP($E31,'[3]Prep Sorteo'!$A$7:$M$70,4,FALSE))</f>
        <v>5890480</v>
      </c>
      <c r="C31" s="42">
        <f>IF($E31="","",VLOOKUP($E31,'[3]Prep Sorteo'!$A$7:$M$70,9,FALSE))</f>
        <v>0</v>
      </c>
      <c r="D31" s="42">
        <f>IF($E31="","",VLOOKUP($E31,'[3]Prep Sorteo'!$A$7:$M$70,11,FALSE))</f>
        <v>0</v>
      </c>
      <c r="E31" s="43">
        <v>4</v>
      </c>
      <c r="F31" s="60" t="str">
        <f>IF(ISBLANK($E31),"Bye",IF(VLOOKUP($E31,'[3]Prep Sorteo'!$A$7:$M$70,2,FALSE)="ZZZ","",CONCATENATE(VLOOKUP($E31,'[3]Prep Sorteo'!$A$7:$M$70,2,FALSE),", ",VLOOKUP($E31,'[3]Prep Sorteo'!$A$7:$M$70,3,FALSE))))</f>
        <v>MANN, MAXIMILIAN</v>
      </c>
      <c r="G31" s="57" t="s">
        <v>84</v>
      </c>
      <c r="H31" s="62"/>
      <c r="I31" s="65"/>
      <c r="J31" s="70"/>
      <c r="K31" s="68" t="str">
        <f>K16</f>
        <v>VAN GEERKE, D.</v>
      </c>
      <c r="L31" s="75"/>
      <c r="M31" s="58"/>
      <c r="N31" s="47"/>
      <c r="O31" s="48">
        <f>IF($E31="","",VLOOKUP($E31,'[3]Prep Sorteo'!$A$7:$M$71,10,FALSE))</f>
        <v>435</v>
      </c>
      <c r="P31" s="49" t="e">
        <f>jugador($F31)</f>
        <v>#NAME?</v>
      </c>
    </row>
    <row r="32" spans="1:16" s="50" customFormat="1" ht="18" customHeight="1">
      <c r="A32" s="51"/>
      <c r="B32" s="52"/>
      <c r="C32" s="53"/>
      <c r="D32" s="53"/>
      <c r="E32" s="54"/>
      <c r="F32" s="64"/>
      <c r="G32" s="58"/>
      <c r="H32" s="73"/>
      <c r="I32" s="65"/>
      <c r="J32" s="70"/>
      <c r="K32" s="71" t="s">
        <v>83</v>
      </c>
      <c r="L32" s="70" t="e">
        <f>IF(K32=I28,J28,J36)</f>
        <v>#NAME?</v>
      </c>
      <c r="M32" s="57"/>
      <c r="N32" s="47"/>
      <c r="O32" s="59"/>
      <c r="P32" s="81"/>
    </row>
    <row r="33" spans="1:16" s="50" customFormat="1" ht="18" customHeight="1">
      <c r="A33" s="51">
        <v>13</v>
      </c>
      <c r="B33" s="41">
        <f>IF($E33="","",VLOOKUP($E33,'[3]Prep Sorteo'!$A$7:$M$70,4,FALSE))</f>
        <v>5832896</v>
      </c>
      <c r="C33" s="42">
        <f>IF($E33="","",VLOOKUP($E33,'[3]Prep Sorteo'!$A$7:$M$70,9,FALSE))</f>
        <v>0</v>
      </c>
      <c r="D33" s="42">
        <f>IF($E33="","",VLOOKUP($E33,'[3]Prep Sorteo'!$A$7:$M$70,11,FALSE))</f>
        <v>0</v>
      </c>
      <c r="E33" s="43">
        <v>15</v>
      </c>
      <c r="F33" s="44" t="str">
        <f>IF(ISBLANK($E33),"Bye",IF(VLOOKUP($E33,'[3]Prep Sorteo'!$A$7:$M$70,2,FALSE)="ZZZ","",CONCATENATE(VLOOKUP($E33,'[3]Prep Sorteo'!$A$7:$M$70,2,FALSE),", ",VLOOKUP($E33,'[3]Prep Sorteo'!$A$7:$M$70,3,FALSE))))</f>
        <v>ORZABAL, GABRIEL</v>
      </c>
      <c r="G33" s="58"/>
      <c r="H33" s="73"/>
      <c r="I33" s="65"/>
      <c r="J33" s="70"/>
      <c r="K33" s="57" t="s">
        <v>100</v>
      </c>
      <c r="L33" s="57"/>
      <c r="M33" s="58"/>
      <c r="N33" s="47"/>
      <c r="O33" s="48">
        <f>IF($E33="","",VLOOKUP($E33,'[3]Prep Sorteo'!$A$7:$M$71,10,FALSE))</f>
        <v>0</v>
      </c>
      <c r="P33" s="49" t="e">
        <f>jugador($F33)</f>
        <v>#NAME?</v>
      </c>
    </row>
    <row r="34" spans="1:16" s="50" customFormat="1" ht="18" customHeight="1">
      <c r="A34" s="51"/>
      <c r="B34" s="52"/>
      <c r="C34" s="53"/>
      <c r="D34" s="53"/>
      <c r="E34" s="63"/>
      <c r="F34" s="55"/>
      <c r="G34" s="58" t="s">
        <v>85</v>
      </c>
      <c r="H34" s="56" t="e">
        <f>IF(G34=P33,B33,B35)</f>
        <v>#NAME?</v>
      </c>
      <c r="I34" s="65"/>
      <c r="J34" s="70"/>
      <c r="K34" s="58"/>
      <c r="L34" s="58"/>
      <c r="M34" s="58"/>
      <c r="N34" s="47"/>
      <c r="O34" s="59"/>
      <c r="P34" s="81"/>
    </row>
    <row r="35" spans="1:16" s="50" customFormat="1" ht="18" customHeight="1">
      <c r="A35" s="51">
        <v>14</v>
      </c>
      <c r="B35" s="41">
        <f>IF($E35="","",VLOOKUP($E35,'[3]Prep Sorteo'!$A$7:$M$70,4,FALSE))</f>
        <v>5866788</v>
      </c>
      <c r="C35" s="42">
        <f>IF($E35="","",VLOOKUP($E35,'[3]Prep Sorteo'!$A$7:$M$70,9,FALSE))</f>
        <v>2046</v>
      </c>
      <c r="D35" s="42">
        <f>IF($E35="","",VLOOKUP($E35,'[3]Prep Sorteo'!$A$7:$M$70,11,FALSE))</f>
        <v>0</v>
      </c>
      <c r="E35" s="43">
        <v>9</v>
      </c>
      <c r="F35" s="60" t="str">
        <f>IF(ISBLANK($E35),"Bye",IF(VLOOKUP($E35,'[3]Prep Sorteo'!$A$7:$M$70,2,FALSE)="ZZZ","",CONCATENATE(VLOOKUP($E35,'[3]Prep Sorteo'!$A$7:$M$70,2,FALSE),", ",VLOOKUP($E35,'[3]Prep Sorteo'!$A$7:$M$70,3,FALSE))))</f>
        <v>ALFAMBRA MATEOS, VICTOR GMO</v>
      </c>
      <c r="G35" s="142" t="s">
        <v>86</v>
      </c>
      <c r="H35" s="74"/>
      <c r="I35" s="68" t="str">
        <f>I28</f>
        <v>MANN, M.</v>
      </c>
      <c r="J35" s="70"/>
      <c r="K35" s="58"/>
      <c r="L35" s="58"/>
      <c r="M35" s="58"/>
      <c r="N35" s="47"/>
      <c r="O35" s="48">
        <f>IF($E35="","",VLOOKUP($E35,'[3]Prep Sorteo'!$A$7:$M$71,10,FALSE))</f>
        <v>164</v>
      </c>
      <c r="P35" s="49" t="e">
        <f>jugador($F35)</f>
        <v>#NAME?</v>
      </c>
    </row>
    <row r="36" spans="1:16" s="50" customFormat="1" ht="18" customHeight="1">
      <c r="A36" s="51"/>
      <c r="B36" s="52"/>
      <c r="C36" s="53"/>
      <c r="D36" s="53"/>
      <c r="E36" s="63"/>
      <c r="F36" s="64"/>
      <c r="G36" s="65"/>
      <c r="H36" s="74"/>
      <c r="I36" s="153" t="s">
        <v>87</v>
      </c>
      <c r="J36" s="67" t="e">
        <f>IF(I36=G34,H34,H38)</f>
        <v>#NAME?</v>
      </c>
      <c r="K36" s="57"/>
      <c r="L36" s="57"/>
      <c r="M36" s="58"/>
      <c r="N36" s="47"/>
      <c r="O36" s="59"/>
      <c r="P36" s="81"/>
    </row>
    <row r="37" spans="1:16" s="50" customFormat="1" ht="18" customHeight="1">
      <c r="A37" s="51">
        <v>15</v>
      </c>
      <c r="B37" s="41">
        <f>IF($E37="","",VLOOKUP($E37,'[3]Prep Sorteo'!$A$7:$M$70,4,FALSE))</f>
        <v>5969764</v>
      </c>
      <c r="C37" s="42">
        <f>IF($E37="","",VLOOKUP($E37,'[3]Prep Sorteo'!$A$7:$M$70,9,FALSE))</f>
        <v>0</v>
      </c>
      <c r="D37" s="42">
        <f>IF($E37="","",VLOOKUP($E37,'[3]Prep Sorteo'!$A$7:$M$70,11,FALSE))</f>
        <v>0</v>
      </c>
      <c r="E37" s="43">
        <v>14</v>
      </c>
      <c r="F37" s="44" t="str">
        <f>IF(ISBLANK($E37),"Bye",IF(VLOOKUP($E37,'[3]Prep Sorteo'!$A$7:$M$70,2,FALSE)="ZZZ","",CONCATENATE(VLOOKUP($E37,'[3]Prep Sorteo'!$A$7:$M$70,2,FALSE),", ",VLOOKUP($E37,'[3]Prep Sorteo'!$A$7:$M$70,3,FALSE))))</f>
        <v>GONITEL, JONATHAN E</v>
      </c>
      <c r="G37" s="68" t="str">
        <f>G34</f>
        <v>ALFAMBRA, V.</v>
      </c>
      <c r="H37" s="75"/>
      <c r="I37" s="57" t="s">
        <v>98</v>
      </c>
      <c r="J37" s="57"/>
      <c r="K37" s="57"/>
      <c r="L37" s="57"/>
      <c r="M37" s="58"/>
      <c r="N37" s="47"/>
      <c r="O37" s="48">
        <f>IF($E37="","",VLOOKUP($E37,'[3]Prep Sorteo'!$A$7:$M$71,10,FALSE))</f>
        <v>0</v>
      </c>
      <c r="P37" s="49" t="e">
        <f>jugador($F37)</f>
        <v>#NAME?</v>
      </c>
    </row>
    <row r="38" spans="1:16" s="50" customFormat="1" ht="18" customHeight="1">
      <c r="A38" s="51"/>
      <c r="B38" s="52"/>
      <c r="C38" s="53"/>
      <c r="D38" s="53"/>
      <c r="E38" s="54"/>
      <c r="F38" s="55"/>
      <c r="G38" s="153" t="s">
        <v>87</v>
      </c>
      <c r="H38" s="76" t="e">
        <f>IF(G38=P37,B37,B39)</f>
        <v>#NAME?</v>
      </c>
      <c r="I38" s="57"/>
      <c r="J38" s="57"/>
      <c r="K38" s="57"/>
      <c r="L38" s="57"/>
      <c r="M38" s="58"/>
      <c r="N38" s="47"/>
      <c r="O38" s="59"/>
      <c r="P38" s="81"/>
    </row>
    <row r="39" spans="1:16" s="50" customFormat="1" ht="18" customHeight="1">
      <c r="A39" s="40">
        <v>16</v>
      </c>
      <c r="B39" s="41">
        <f>IF($E39="","",VLOOKUP($E39,'[3]Prep Sorteo'!$A$7:$M$70,4,FALSE))</f>
        <v>5873725</v>
      </c>
      <c r="C39" s="42">
        <f>IF($E39="","",VLOOKUP($E39,'[3]Prep Sorteo'!$A$7:$M$70,9,FALSE))</f>
        <v>363</v>
      </c>
      <c r="D39" s="42">
        <f>IF($E39="","",VLOOKUP($E39,'[3]Prep Sorteo'!$A$7:$M$70,11,FALSE))</f>
        <v>0</v>
      </c>
      <c r="E39" s="43">
        <v>2</v>
      </c>
      <c r="F39" s="60" t="str">
        <f>IF(ISBLANK($E39),"Bye",IF(VLOOKUP($E39,'[3]Prep Sorteo'!$A$7:$M$70,2,FALSE)="ZZZ","",CONCATENATE(VLOOKUP($E39,'[3]Prep Sorteo'!$A$7:$M$70,2,FALSE),", ",VLOOKUP($E39,'[3]Prep Sorteo'!$A$7:$M$70,3,FALSE))))</f>
        <v>BARRAZA ESCOBARES, JOAQUIN CA</v>
      </c>
      <c r="G39" s="57" t="s">
        <v>88</v>
      </c>
      <c r="H39" s="82"/>
      <c r="I39" s="82"/>
      <c r="J39" s="82"/>
      <c r="K39" s="82"/>
      <c r="L39" s="82"/>
      <c r="M39" s="54"/>
      <c r="N39" s="47"/>
      <c r="O39" s="48">
        <f>IF($E39="","",VLOOKUP($E39,'[3]Prep Sorteo'!$A$7:$M$71,10,FALSE))</f>
        <v>787</v>
      </c>
      <c r="P39" s="49" t="e">
        <f>jugador($F39)</f>
        <v>#NAME?</v>
      </c>
    </row>
    <row r="40" spans="1:16" ht="13.5" thickBot="1">
      <c r="A40" s="201" t="s">
        <v>17</v>
      </c>
      <c r="B40" s="201"/>
      <c r="C40" s="83"/>
      <c r="D40" s="83"/>
      <c r="E40" s="83"/>
      <c r="F40" s="83"/>
      <c r="G40" s="84"/>
      <c r="H40" s="84"/>
      <c r="I40" s="84"/>
      <c r="J40" s="84"/>
      <c r="K40" s="84"/>
      <c r="L40" s="84"/>
      <c r="M40" s="84"/>
      <c r="O40" s="50"/>
      <c r="P40" s="86"/>
    </row>
    <row r="41" spans="1:14" s="92" customFormat="1" ht="9" customHeight="1">
      <c r="A41" s="189" t="s">
        <v>18</v>
      </c>
      <c r="B41" s="190"/>
      <c r="C41" s="190"/>
      <c r="D41" s="191"/>
      <c r="E41" s="88" t="s">
        <v>19</v>
      </c>
      <c r="F41" s="89" t="s">
        <v>20</v>
      </c>
      <c r="G41" s="202" t="s">
        <v>21</v>
      </c>
      <c r="H41" s="203"/>
      <c r="I41" s="204"/>
      <c r="J41" s="90"/>
      <c r="K41" s="203" t="s">
        <v>22</v>
      </c>
      <c r="L41" s="203"/>
      <c r="M41" s="205"/>
      <c r="N41" s="91"/>
    </row>
    <row r="42" spans="1:14" s="92" customFormat="1" ht="9" customHeight="1" thickBot="1">
      <c r="A42" s="195" t="s">
        <v>23</v>
      </c>
      <c r="B42" s="196"/>
      <c r="C42" s="196"/>
      <c r="D42" s="197"/>
      <c r="E42" s="93">
        <v>1</v>
      </c>
      <c r="F42" s="94" t="str">
        <f>F9</f>
        <v>VAZQUEZ BENNASSAR, JAVIER</v>
      </c>
      <c r="G42" s="175"/>
      <c r="H42" s="176"/>
      <c r="I42" s="177"/>
      <c r="J42" s="95"/>
      <c r="K42" s="176"/>
      <c r="L42" s="176"/>
      <c r="M42" s="178"/>
      <c r="N42" s="91"/>
    </row>
    <row r="43" spans="1:14" s="92" customFormat="1" ht="9" customHeight="1">
      <c r="A43" s="198" t="s">
        <v>24</v>
      </c>
      <c r="B43" s="199"/>
      <c r="C43" s="199"/>
      <c r="D43" s="200"/>
      <c r="E43" s="96">
        <v>2</v>
      </c>
      <c r="F43" s="97" t="str">
        <f>F39</f>
        <v>BARRAZA ESCOBARES, JOAQUIN CA</v>
      </c>
      <c r="G43" s="175"/>
      <c r="H43" s="176"/>
      <c r="I43" s="177"/>
      <c r="J43" s="95"/>
      <c r="K43" s="176"/>
      <c r="L43" s="176"/>
      <c r="M43" s="178"/>
      <c r="N43" s="91"/>
    </row>
    <row r="44" spans="1:14" s="92" customFormat="1" ht="9" customHeight="1" thickBot="1">
      <c r="A44" s="192" t="s">
        <v>25</v>
      </c>
      <c r="B44" s="193"/>
      <c r="C44" s="193"/>
      <c r="D44" s="194"/>
      <c r="E44" s="96">
        <v>3</v>
      </c>
      <c r="F44" s="97" t="str">
        <f>IF($E$17=3,$F$17,IF($E$31=3,$F$31,""))</f>
        <v>RIVERO CRESPO, IÑAQUI</v>
      </c>
      <c r="G44" s="175"/>
      <c r="H44" s="176"/>
      <c r="I44" s="177"/>
      <c r="J44" s="95"/>
      <c r="K44" s="176"/>
      <c r="L44" s="176"/>
      <c r="M44" s="178"/>
      <c r="N44" s="91"/>
    </row>
    <row r="45" spans="1:14" s="92" customFormat="1" ht="9" customHeight="1">
      <c r="A45" s="189" t="s">
        <v>26</v>
      </c>
      <c r="B45" s="190"/>
      <c r="C45" s="190"/>
      <c r="D45" s="191"/>
      <c r="E45" s="96">
        <v>4</v>
      </c>
      <c r="F45" s="97" t="str">
        <f>IF($E$17=4,$F$17,IF($E$31=4,$F$31,""))</f>
        <v>MANN, MAXIMILIAN</v>
      </c>
      <c r="G45" s="175"/>
      <c r="H45" s="176"/>
      <c r="I45" s="177"/>
      <c r="J45" s="95"/>
      <c r="K45" s="176"/>
      <c r="L45" s="176"/>
      <c r="M45" s="178"/>
      <c r="N45" s="91"/>
    </row>
    <row r="46" spans="1:14" s="92" customFormat="1" ht="9" customHeight="1" thickBot="1">
      <c r="A46" s="186"/>
      <c r="B46" s="187"/>
      <c r="C46" s="187"/>
      <c r="D46" s="188"/>
      <c r="E46" s="98"/>
      <c r="F46" s="99"/>
      <c r="G46" s="175"/>
      <c r="H46" s="176"/>
      <c r="I46" s="177"/>
      <c r="J46" s="95"/>
      <c r="K46" s="176"/>
      <c r="L46" s="176"/>
      <c r="M46" s="178"/>
      <c r="N46" s="91"/>
    </row>
    <row r="47" spans="1:14" s="92" customFormat="1" ht="9" customHeight="1">
      <c r="A47" s="189" t="s">
        <v>27</v>
      </c>
      <c r="B47" s="190"/>
      <c r="C47" s="190"/>
      <c r="D47" s="191"/>
      <c r="E47" s="98"/>
      <c r="F47" s="99"/>
      <c r="G47" s="175"/>
      <c r="H47" s="176"/>
      <c r="I47" s="177"/>
      <c r="J47" s="95"/>
      <c r="K47" s="176"/>
      <c r="L47" s="176"/>
      <c r="M47" s="178"/>
      <c r="N47" s="91"/>
    </row>
    <row r="48" spans="1:14" s="92" customFormat="1" ht="9" customHeight="1">
      <c r="A48" s="172" t="str">
        <f>K6</f>
        <v>RAMON PASCUAL COMAS</v>
      </c>
      <c r="B48" s="173"/>
      <c r="C48" s="173"/>
      <c r="D48" s="174"/>
      <c r="E48" s="98"/>
      <c r="F48" s="99"/>
      <c r="G48" s="175"/>
      <c r="H48" s="176"/>
      <c r="I48" s="177"/>
      <c r="J48" s="95"/>
      <c r="K48" s="176"/>
      <c r="L48" s="176"/>
      <c r="M48" s="178"/>
      <c r="N48" s="91"/>
    </row>
    <row r="49" spans="1:14" s="92" customFormat="1" ht="9" customHeight="1" thickBot="1">
      <c r="A49" s="179">
        <f>('[3]Prep Torneo'!$E$7)</f>
        <v>5890878</v>
      </c>
      <c r="B49" s="180"/>
      <c r="C49" s="180"/>
      <c r="D49" s="181"/>
      <c r="E49" s="100"/>
      <c r="F49" s="101"/>
      <c r="G49" s="182"/>
      <c r="H49" s="183"/>
      <c r="I49" s="184"/>
      <c r="J49" s="102"/>
      <c r="K49" s="183"/>
      <c r="L49" s="183"/>
      <c r="M49" s="185"/>
      <c r="N49" s="91"/>
    </row>
    <row r="50" spans="2:14" s="92" customFormat="1" ht="12.75">
      <c r="B50" s="103" t="s">
        <v>28</v>
      </c>
      <c r="F50" s="104"/>
      <c r="G50" s="104"/>
      <c r="H50" s="104"/>
      <c r="I50" s="105"/>
      <c r="J50" s="105"/>
      <c r="K50" s="170" t="s">
        <v>29</v>
      </c>
      <c r="L50" s="170"/>
      <c r="M50" s="170"/>
      <c r="N50" s="91"/>
    </row>
    <row r="51" spans="6:14" s="92" customFormat="1" ht="12.75">
      <c r="F51" s="106" t="s">
        <v>30</v>
      </c>
      <c r="G51" s="171" t="s">
        <v>31</v>
      </c>
      <c r="H51" s="171"/>
      <c r="I51" s="171"/>
      <c r="J51" s="107"/>
      <c r="K51" s="164">
        <v>42665</v>
      </c>
      <c r="L51" s="104"/>
      <c r="M51" s="105"/>
      <c r="N51" s="91"/>
    </row>
  </sheetData>
  <sheetProtection password="CC8C" sheet="1" formatCells="0"/>
  <mergeCells count="36">
    <mergeCell ref="A40:B40"/>
    <mergeCell ref="A41:D41"/>
    <mergeCell ref="G41:I41"/>
    <mergeCell ref="K41:M41"/>
    <mergeCell ref="A6:E6"/>
    <mergeCell ref="A1:M1"/>
    <mergeCell ref="A2:M2"/>
    <mergeCell ref="A3:E3"/>
    <mergeCell ref="A4:E4"/>
    <mergeCell ref="A5:E5"/>
    <mergeCell ref="A42:D42"/>
    <mergeCell ref="G42:I42"/>
    <mergeCell ref="K42:M42"/>
    <mergeCell ref="A43:D43"/>
    <mergeCell ref="G43:I43"/>
    <mergeCell ref="K43:M43"/>
    <mergeCell ref="A44:D44"/>
    <mergeCell ref="G44:I44"/>
    <mergeCell ref="K44:M44"/>
    <mergeCell ref="A45:D45"/>
    <mergeCell ref="G45:I45"/>
    <mergeCell ref="K45:M45"/>
    <mergeCell ref="A46:D46"/>
    <mergeCell ref="G46:I46"/>
    <mergeCell ref="K46:M46"/>
    <mergeCell ref="A47:D47"/>
    <mergeCell ref="G47:I47"/>
    <mergeCell ref="K47:M47"/>
    <mergeCell ref="K50:M50"/>
    <mergeCell ref="G51:I51"/>
    <mergeCell ref="A48:D48"/>
    <mergeCell ref="G48:I48"/>
    <mergeCell ref="K48:M48"/>
    <mergeCell ref="A49:D49"/>
    <mergeCell ref="G49:I49"/>
    <mergeCell ref="K49:M49"/>
  </mergeCells>
  <conditionalFormatting sqref="B9:D39 F9:F39">
    <cfRule type="expression" priority="2" dxfId="1" stopIfTrue="1">
      <formula>AND($E9&lt;=$M$9,$O9&gt;0,$E9&gt;0,$D9&lt;&gt;"LL",$D9&lt;&gt;"Alt")</formula>
    </cfRule>
  </conditionalFormatting>
  <conditionalFormatting sqref="E9 E13 E15 E19 E21 E23 E25 E27 E29 E31 E33 E35 E37 E39 E11 E17">
    <cfRule type="expression" priority="1" dxfId="0" stopIfTrue="1">
      <formula>AND($E9&lt;=$M$9,$E9&gt;0,$O9&gt;0,$D9&lt;&gt;"LL",$D9&lt;&gt;"Alt")</formula>
    </cfRule>
  </conditionalFormatting>
  <dataValidations count="4">
    <dataValidation type="list" allowBlank="1" showInputMessage="1" showErrorMessage="1" sqref="G34 G14 G18 G22 G30 G10 G26 G38">
      <formula1>$P33:$P35</formula1>
    </dataValidation>
    <dataValidation type="list" allowBlank="1" showInputMessage="1" showErrorMessage="1" sqref="I20 I28 I12 I36">
      <formula1>$G21:$G22</formula1>
    </dataValidation>
    <dataValidation type="list" allowBlank="1" showInputMessage="1" showErrorMessage="1" sqref="M24">
      <formula1>$K31:$K32</formula1>
    </dataValidation>
    <dataValidation type="list" allowBlank="1" showInputMessage="1" showErrorMessage="1" sqref="K16 K32">
      <formula1>$I19:$I20</formula1>
    </dataValidation>
  </dataValidations>
  <printOptions horizontalCentered="1" verticalCentered="1"/>
  <pageMargins left="0" right="0" top="0" bottom="0" header="0" footer="0"/>
  <pageSetup fitToHeight="1" fitToWidth="1"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Ramón Pascual Comas</dc:creator>
  <cp:keywords/>
  <dc:description/>
  <cp:lastModifiedBy>Aurelia</cp:lastModifiedBy>
  <cp:lastPrinted>2016-10-07T12:34:26Z</cp:lastPrinted>
  <dcterms:created xsi:type="dcterms:W3CDTF">2016-10-03T21:33:55Z</dcterms:created>
  <dcterms:modified xsi:type="dcterms:W3CDTF">2016-10-24T10:46:22Z</dcterms:modified>
  <cp:category/>
  <cp:version/>
  <cp:contentType/>
  <cp:contentStatus/>
</cp:coreProperties>
</file>