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2\.freemind\Documents\FTIB\TENIS 2017\TORNEOS\FESTES SANT JOAN MURO\"/>
    </mc:Choice>
  </mc:AlternateContent>
  <bookViews>
    <workbookView xWindow="0" yWindow="0" windowWidth="21600" windowHeight="9735" tabRatio="500"/>
  </bookViews>
  <sheets>
    <sheet name="Previas benj masc " sheetId="1" r:id="rId1"/>
    <sheet name="F final benj masc" sheetId="2" r:id="rId2"/>
    <sheet name="Previas ale masc" sheetId="3" r:id="rId3"/>
    <sheet name="F Final ale masc" sheetId="4" r:id="rId4"/>
    <sheet name="Inf masc" sheetId="5" r:id="rId5"/>
    <sheet name="benj fem" sheetId="6" r:id="rId6"/>
  </sheets>
  <externalReferences>
    <externalReference r:id="rId7"/>
    <externalReference r:id="rId8"/>
  </externalReferences>
  <definedNames>
    <definedName name="_Order1" hidden="1">255</definedName>
    <definedName name="Combo_MD" localSheetId="3" hidden="1">{"'Sheet5'!$A$1:$F$68"}</definedName>
    <definedName name="Combo_MD" localSheetId="1" hidden="1">{"'Sheet5'!$A$1:$F$68"}</definedName>
    <definedName name="Combo_MD" localSheetId="4" hidden="1">{"'Sheet5'!$A$1:$F$68"}</definedName>
    <definedName name="Combo_MD" localSheetId="2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3" hidden="1">{"'Sheet5'!$A$1:$F$68"}</definedName>
    <definedName name="Combo_QD_32" localSheetId="1" hidden="1">{"'Sheet5'!$A$1:$F$68"}</definedName>
    <definedName name="Combo_QD_32" localSheetId="4" hidden="1">{"'Sheet5'!$A$1:$F$68"}</definedName>
    <definedName name="Combo_QD_32" localSheetId="2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3" hidden="1">{"'Sheet5'!$A$1:$F$68"}</definedName>
    <definedName name="Combo_Qual" localSheetId="1" hidden="1">{"'Sheet5'!$A$1:$F$68"}</definedName>
    <definedName name="Combo_Qual" localSheetId="4" hidden="1">{"'Sheet5'!$A$1:$F$68"}</definedName>
    <definedName name="Combo_Qual" localSheetId="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3" hidden="1">{"'Sheet5'!$A$1:$F$68"}</definedName>
    <definedName name="Combo_Qual_128_8" localSheetId="1" hidden="1">{"'Sheet5'!$A$1:$F$68"}</definedName>
    <definedName name="Combo_Qual_128_8" localSheetId="4" hidden="1">{"'Sheet5'!$A$1:$F$68"}</definedName>
    <definedName name="Combo_Qual_128_8" localSheetId="2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3" hidden="1">{"'Sheet5'!$A$1:$F$68"}</definedName>
    <definedName name="Combo_Qual_64_8" localSheetId="1" hidden="1">{"'Sheet5'!$A$1:$F$68"}</definedName>
    <definedName name="Combo_Qual_64_8" localSheetId="4" hidden="1">{"'Sheet5'!$A$1:$F$68"}</definedName>
    <definedName name="Combo_Qual_64_8" localSheetId="2" hidden="1">{"'Sheet5'!$A$1:$F$68"}</definedName>
    <definedName name="Combo_Qual_64_8" localSheetId="0" hidden="1">{"'Sheet5'!$A$1:$F$68"}</definedName>
    <definedName name="Combo_Qual_64_8" hidden="1">{"'Sheet5'!$A$1:$F$68"}</definedName>
    <definedName name="HTML_CodePage" hidden="1">1252</definedName>
    <definedName name="HTML_Control" localSheetId="3" hidden="1">{"'Sheet5'!$A$1:$F$68"}</definedName>
    <definedName name="HTML_Control" localSheetId="1" hidden="1">{"'Sheet5'!$A$1:$F$68"}</definedName>
    <definedName name="HTML_Control" localSheetId="4" hidden="1">{"'Sheet5'!$A$1:$F$68"}</definedName>
    <definedName name="HTML_Control" localSheetId="2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localSheetId="3" hidden="1">{"'Sheet5'!$A$1:$F$68"}</definedName>
    <definedName name="poi" localSheetId="1" hidden="1">{"'Sheet5'!$A$1:$F$68"}</definedName>
    <definedName name="poi" localSheetId="4" hidden="1">{"'Sheet5'!$A$1:$F$68"}</definedName>
    <definedName name="poi" localSheetId="2" hidden="1">{"'Sheet5'!$A$1:$F$68"}</definedName>
    <definedName name="poi" localSheetId="0" hidden="1">{"'Sheet5'!$A$1:$F$68"}</definedName>
    <definedName name="poi" hidden="1">{"'Sheet5'!$A$1:$F$68"}</definedName>
    <definedName name="ppp" localSheetId="3" hidden="1">{"'Sheet5'!$A$1:$F$68"}</definedName>
    <definedName name="ppp" localSheetId="1" hidden="1">{"'Sheet5'!$A$1:$F$68"}</definedName>
    <definedName name="ppp" localSheetId="4" hidden="1">{"'Sheet5'!$A$1:$F$68"}</definedName>
    <definedName name="ppp" localSheetId="2" hidden="1">{"'Sheet5'!$A$1:$F$68"}</definedName>
    <definedName name="ppp" localSheetId="0" hidden="1">{"'Sheet5'!$A$1:$F$68"}</definedName>
    <definedName name="ppp" hidden="1">{"'Sheet5'!$A$1:$F$68"}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8" i="5" l="1"/>
  <c r="F45" i="5"/>
  <c r="F44" i="5"/>
  <c r="F43" i="5"/>
  <c r="F42" i="5"/>
  <c r="G37" i="5"/>
  <c r="I35" i="5"/>
  <c r="K31" i="5"/>
  <c r="G29" i="5"/>
  <c r="K24" i="5"/>
  <c r="G21" i="5"/>
  <c r="I19" i="5"/>
  <c r="G13" i="5"/>
  <c r="F7" i="5"/>
  <c r="P4" i="5"/>
  <c r="G4" i="5"/>
  <c r="A48" i="4"/>
  <c r="F45" i="4"/>
  <c r="F44" i="4"/>
  <c r="F43" i="4"/>
  <c r="F42" i="4"/>
  <c r="G37" i="4"/>
  <c r="I35" i="4"/>
  <c r="K31" i="4"/>
  <c r="G29" i="4"/>
  <c r="K24" i="4"/>
  <c r="G21" i="4"/>
  <c r="I19" i="4"/>
  <c r="G13" i="4"/>
  <c r="F7" i="4"/>
  <c r="P4" i="4"/>
  <c r="G4" i="4"/>
  <c r="F49" i="3"/>
  <c r="F48" i="3"/>
  <c r="A48" i="3"/>
  <c r="F47" i="3"/>
  <c r="F46" i="3"/>
  <c r="F45" i="3"/>
  <c r="F44" i="3"/>
  <c r="F43" i="3"/>
  <c r="F42" i="3"/>
  <c r="G37" i="3"/>
  <c r="I35" i="3"/>
  <c r="K31" i="3"/>
  <c r="G29" i="3"/>
  <c r="G21" i="3"/>
  <c r="I19" i="3"/>
  <c r="G13" i="3"/>
  <c r="K7" i="3"/>
  <c r="I7" i="3"/>
  <c r="G7" i="3"/>
  <c r="F7" i="3"/>
  <c r="N4" i="3"/>
  <c r="G4" i="3"/>
  <c r="A48" i="2"/>
  <c r="F45" i="2"/>
  <c r="F44" i="2"/>
  <c r="F43" i="2"/>
  <c r="F42" i="2"/>
  <c r="G37" i="2"/>
  <c r="I35" i="2"/>
  <c r="K31" i="2"/>
  <c r="G29" i="2"/>
  <c r="K24" i="2"/>
  <c r="G21" i="2"/>
  <c r="I19" i="2"/>
  <c r="G13" i="2"/>
  <c r="F7" i="2"/>
  <c r="P4" i="2"/>
  <c r="G4" i="2"/>
  <c r="F49" i="1"/>
  <c r="F48" i="1"/>
  <c r="A48" i="1"/>
  <c r="F47" i="1"/>
  <c r="F46" i="1"/>
  <c r="F45" i="1"/>
  <c r="F44" i="1"/>
  <c r="F43" i="1"/>
  <c r="F42" i="1"/>
  <c r="G37" i="1"/>
  <c r="I35" i="1"/>
  <c r="K31" i="1"/>
  <c r="G29" i="1"/>
  <c r="G21" i="1"/>
  <c r="I19" i="1"/>
  <c r="G13" i="1"/>
  <c r="K7" i="1"/>
  <c r="I7" i="1"/>
  <c r="G7" i="1"/>
  <c r="F7" i="1"/>
  <c r="N4" i="1"/>
  <c r="G4" i="1"/>
  <c r="P37" i="5"/>
  <c r="P35" i="5"/>
  <c r="P33" i="5"/>
  <c r="P29" i="5"/>
  <c r="P31" i="5"/>
  <c r="P25" i="5"/>
  <c r="P17" i="5"/>
  <c r="P21" i="5"/>
  <c r="P13" i="5"/>
  <c r="P39" i="4"/>
  <c r="P31" i="4"/>
  <c r="P29" i="4"/>
  <c r="P27" i="4"/>
  <c r="P21" i="4"/>
  <c r="P13" i="4"/>
  <c r="P11" i="4"/>
  <c r="P39" i="5"/>
  <c r="P27" i="5"/>
  <c r="P9" i="5"/>
  <c r="P23" i="5"/>
  <c r="P19" i="5"/>
  <c r="P15" i="5"/>
  <c r="P11" i="5"/>
  <c r="P37" i="4"/>
  <c r="P35" i="4"/>
  <c r="P33" i="4"/>
  <c r="P25" i="4"/>
  <c r="P17" i="4"/>
  <c r="P23" i="4"/>
  <c r="P19" i="4"/>
  <c r="P15" i="4"/>
  <c r="P9" i="4"/>
  <c r="N40" i="3"/>
  <c r="N38" i="3"/>
  <c r="N36" i="3"/>
  <c r="N35" i="3"/>
  <c r="N34" i="3"/>
  <c r="N25" i="3"/>
  <c r="N31" i="3"/>
  <c r="N30" i="3"/>
  <c r="N28" i="3"/>
  <c r="N26" i="3"/>
  <c r="N23" i="3"/>
  <c r="N21" i="3"/>
  <c r="N17" i="3"/>
  <c r="N16" i="3"/>
  <c r="N15" i="3"/>
  <c r="N13" i="3"/>
  <c r="N9" i="3"/>
  <c r="N10" i="3"/>
  <c r="P39" i="2"/>
  <c r="P33" i="2"/>
  <c r="P31" i="2"/>
  <c r="P29" i="2"/>
  <c r="P27" i="2"/>
  <c r="P21" i="2"/>
  <c r="P13" i="2"/>
  <c r="P11" i="2"/>
  <c r="N39" i="1"/>
  <c r="N37" i="1"/>
  <c r="N33" i="1"/>
  <c r="N32" i="1"/>
  <c r="N31" i="1"/>
  <c r="N30" i="1"/>
  <c r="N28" i="1"/>
  <c r="N27" i="1"/>
  <c r="N24" i="1"/>
  <c r="N22" i="1"/>
  <c r="N20" i="1"/>
  <c r="N19" i="1"/>
  <c r="N18" i="1"/>
  <c r="N14" i="1"/>
  <c r="N12" i="1"/>
  <c r="N11" i="1"/>
  <c r="N39" i="3"/>
  <c r="N37" i="3"/>
  <c r="N33" i="3"/>
  <c r="N32" i="3"/>
  <c r="N29" i="3"/>
  <c r="N27" i="3"/>
  <c r="N24" i="3"/>
  <c r="N20" i="3"/>
  <c r="N14" i="3"/>
  <c r="P35" i="2"/>
  <c r="P25" i="2"/>
  <c r="P17" i="2"/>
  <c r="P23" i="2"/>
  <c r="N40" i="1"/>
  <c r="N36" i="1"/>
  <c r="N23" i="1"/>
  <c r="N16" i="1"/>
  <c r="N13" i="1"/>
  <c r="N9" i="1"/>
  <c r="N10" i="1"/>
  <c r="N22" i="3"/>
  <c r="N19" i="3"/>
  <c r="N18" i="3"/>
  <c r="N12" i="3"/>
  <c r="N11" i="3"/>
  <c r="P37" i="2"/>
  <c r="P19" i="2"/>
  <c r="P15" i="2"/>
  <c r="P9" i="2"/>
  <c r="N38" i="1"/>
  <c r="N35" i="1"/>
  <c r="N34" i="1"/>
  <c r="N29" i="1"/>
  <c r="N25" i="1"/>
  <c r="N26" i="1"/>
  <c r="N21" i="1"/>
  <c r="N17" i="1"/>
  <c r="N15" i="1"/>
  <c r="H18" i="1" l="1"/>
  <c r="J20" i="1" s="1"/>
  <c r="L16" i="1" s="1"/>
  <c r="H22" i="1"/>
  <c r="H26" i="1"/>
  <c r="J28" i="1" s="1"/>
  <c r="H30" i="1"/>
  <c r="H10" i="2"/>
  <c r="H38" i="2"/>
  <c r="H10" i="1"/>
  <c r="J12" i="1" s="1"/>
  <c r="H14" i="1"/>
  <c r="H18" i="2"/>
  <c r="J20" i="2" s="1"/>
  <c r="L16" i="2" s="1"/>
  <c r="H26" i="2"/>
  <c r="J28" i="2" s="1"/>
  <c r="H30" i="3"/>
  <c r="H34" i="3"/>
  <c r="H38" i="3"/>
  <c r="J36" i="3" s="1"/>
  <c r="H34" i="1"/>
  <c r="H38" i="1"/>
  <c r="J36" i="1" s="1"/>
  <c r="L32" i="1" s="1"/>
  <c r="H14" i="2"/>
  <c r="J12" i="2" s="1"/>
  <c r="H22" i="2"/>
  <c r="H30" i="2"/>
  <c r="H34" i="2"/>
  <c r="J36" i="2" s="1"/>
  <c r="L32" i="2" s="1"/>
  <c r="N24" i="2" s="1"/>
  <c r="H10" i="3"/>
  <c r="J12" i="3" s="1"/>
  <c r="H14" i="3"/>
  <c r="H18" i="3"/>
  <c r="H22" i="3"/>
  <c r="J20" i="3" s="1"/>
  <c r="L16" i="3" s="1"/>
  <c r="H26" i="3"/>
  <c r="J28" i="3" s="1"/>
  <c r="L32" i="3" s="1"/>
  <c r="H10" i="4"/>
  <c r="J12" i="4" s="1"/>
  <c r="H18" i="4"/>
  <c r="J20" i="4" s="1"/>
  <c r="L16" i="4" s="1"/>
  <c r="H26" i="4"/>
  <c r="H34" i="4"/>
  <c r="H38" i="4"/>
  <c r="J36" i="4" s="1"/>
  <c r="L32" i="4" s="1"/>
  <c r="N24" i="4" s="1"/>
  <c r="H10" i="5"/>
  <c r="J12" i="5" s="1"/>
  <c r="L16" i="5" s="1"/>
  <c r="N24" i="5" s="1"/>
  <c r="H14" i="4"/>
  <c r="H22" i="4"/>
  <c r="H30" i="4"/>
  <c r="J28" i="4" s="1"/>
  <c r="H14" i="5"/>
  <c r="H22" i="5"/>
  <c r="H18" i="5"/>
  <c r="J20" i="5" s="1"/>
  <c r="H26" i="5"/>
  <c r="H30" i="5"/>
  <c r="J28" i="5" s="1"/>
  <c r="L32" i="5" s="1"/>
  <c r="H34" i="5"/>
  <c r="H38" i="5"/>
  <c r="J36" i="5" s="1"/>
</calcChain>
</file>

<file path=xl/sharedStrings.xml><?xml version="1.0" encoding="utf-8"?>
<sst xmlns="http://schemas.openxmlformats.org/spreadsheetml/2006/main" count="569" uniqueCount="218">
  <si>
    <t>Fase Previa</t>
  </si>
  <si>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</si>
  <si>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</si>
  <si>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</si>
  <si>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</si>
  <si>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</si>
  <si>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</si>
  <si>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</si>
  <si>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</si>
  <si>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Resultado</t>
  </si>
  <si>
    <t>Licencia</t>
  </si>
  <si>
    <t>Ranking</t>
  </si>
  <si>
    <t>St</t>
  </si>
  <si>
    <t>CS</t>
  </si>
  <si>
    <t>ESTELRICH J.</t>
  </si>
  <si>
    <t>4/1 5/4</t>
  </si>
  <si>
    <t>Q4</t>
  </si>
  <si>
    <t>FLUXA A.</t>
  </si>
  <si>
    <t>4/2 2/4 4/1</t>
  </si>
  <si>
    <t>REYNES A.</t>
  </si>
  <si>
    <t>Q1</t>
  </si>
  <si>
    <t>4/1 4/0</t>
  </si>
  <si>
    <t>RIGO M.</t>
  </si>
  <si>
    <t>1/4 4/1 4/2</t>
  </si>
  <si>
    <t>FINAL:</t>
  </si>
  <si>
    <t>BAUÇA R.</t>
  </si>
  <si>
    <t>5/4 4/1</t>
  </si>
  <si>
    <t>Q3</t>
  </si>
  <si>
    <t>OBERMÜLLER B.</t>
  </si>
  <si>
    <t>4/1 4/1</t>
  </si>
  <si>
    <t>BAUÇA M.</t>
  </si>
  <si>
    <t>MONSERRAT M.</t>
  </si>
  <si>
    <t>Q2</t>
  </si>
  <si>
    <t>4/0 5/3</t>
  </si>
  <si>
    <t>v2.0</t>
  </si>
  <si>
    <t>Sorteo fecha/hora</t>
  </si>
  <si>
    <t>#</t>
  </si>
  <si>
    <t>Cabezas  de serie</t>
  </si>
  <si>
    <t>Alternates</t>
  </si>
  <si>
    <t>Reemplaza a</t>
  </si>
  <si>
    <t>31-05-17 14:00h</t>
  </si>
  <si>
    <t>Pelota oficial</t>
  </si>
  <si>
    <t>DUNLOP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</si>
  <si>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</si>
  <si>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</si>
  <si>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</si>
  <si>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</si>
  <si>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</si>
  <si>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</si>
  <si>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Fase Final</t>
  </si>
  <si>
    <t>Cuartos Final</t>
  </si>
  <si>
    <t>Semifinales</t>
  </si>
  <si>
    <t>Final</t>
  </si>
  <si>
    <t>ONCO X.</t>
  </si>
  <si>
    <t>5/3 4/1</t>
  </si>
  <si>
    <t>4/2 4/1</t>
  </si>
  <si>
    <t>RIERA S.</t>
  </si>
  <si>
    <t>3/3 ret.</t>
  </si>
  <si>
    <t>LLODRA J.</t>
  </si>
  <si>
    <t>MASCARO T.</t>
  </si>
  <si>
    <t>4/0 4/1</t>
  </si>
  <si>
    <t>5/3 2/4 5/4</t>
  </si>
  <si>
    <t>CESLEJEVIC M.</t>
  </si>
  <si>
    <t>Lucky Losers</t>
  </si>
  <si>
    <t>CRESPI A.</t>
  </si>
  <si>
    <t>6/0 6/2</t>
  </si>
  <si>
    <t>6/1 6/4</t>
  </si>
  <si>
    <t>FLOREZ R.</t>
  </si>
  <si>
    <t>6/0 6/1</t>
  </si>
  <si>
    <t>ESCANELLAS J.</t>
  </si>
  <si>
    <t>6/4 6/3</t>
  </si>
  <si>
    <t>QUETGLAS J.</t>
  </si>
  <si>
    <t>7/6 6/0</t>
  </si>
  <si>
    <t>6/2 6/3</t>
  </si>
  <si>
    <t>GILI F.</t>
  </si>
  <si>
    <t>6/1 6/1</t>
  </si>
  <si>
    <t>7/6 6/4</t>
  </si>
  <si>
    <t>HIDALGO J.</t>
  </si>
  <si>
    <t>6/1 7/5</t>
  </si>
  <si>
    <t>MOLL P.</t>
  </si>
  <si>
    <t>VACAS S.</t>
  </si>
  <si>
    <t>6/2 7/5</t>
  </si>
  <si>
    <t>6/2 6/1</t>
  </si>
  <si>
    <t>CASTILLA J.</t>
  </si>
  <si>
    <t>6/4 6/2</t>
  </si>
  <si>
    <t>ROCA P.</t>
  </si>
  <si>
    <t>6/4 7/5</t>
  </si>
  <si>
    <t>BOVER R.</t>
  </si>
  <si>
    <t>PUJADAS J.</t>
  </si>
  <si>
    <t>6/1 6/2</t>
  </si>
  <si>
    <t>CALDENTEY M.</t>
  </si>
  <si>
    <t>VACAS B.</t>
  </si>
  <si>
    <t>6/3 6/1</t>
  </si>
  <si>
    <t>6/1 6/0</t>
  </si>
  <si>
    <t>6/7 7/5 6/3</t>
  </si>
  <si>
    <t>MESTRE M.</t>
  </si>
  <si>
    <t>CARRILLO M.</t>
  </si>
  <si>
    <t>6/0 6/0</t>
  </si>
  <si>
    <t>SANCHEZ A.</t>
  </si>
  <si>
    <t>PONS A.</t>
  </si>
  <si>
    <t>RIUTORT M.</t>
  </si>
  <si>
    <t>MORENO M.</t>
  </si>
  <si>
    <t>6/2 7/6</t>
  </si>
  <si>
    <t>RIUTORT R.</t>
  </si>
  <si>
    <t>4/6 7/5 4/1 ret.</t>
  </si>
  <si>
    <t>CIFRE M.</t>
  </si>
  <si>
    <t>RIBOT A.</t>
  </si>
  <si>
    <t>XXI TORNEIG FESTES SANT JOAN MURO</t>
  </si>
  <si>
    <t>ILLES BALEARS</t>
  </si>
  <si>
    <t>MURO</t>
  </si>
  <si>
    <t>CT MURO</t>
  </si>
  <si>
    <t>No</t>
  </si>
  <si>
    <t>Benjamin</t>
  </si>
  <si>
    <t>Femenino</t>
  </si>
  <si>
    <t>MARTIN CERDÓ FUENTENEBRO</t>
  </si>
  <si>
    <t>Jugador</t>
  </si>
  <si>
    <t>LICENCIA</t>
  </si>
  <si>
    <t>GRUPO 1</t>
  </si>
  <si>
    <t>POSICIÓN FINAL</t>
  </si>
  <si>
    <t>LAURA BESTARD ARMENGOL</t>
  </si>
  <si>
    <t>0/4 0/4</t>
  </si>
  <si>
    <t>2/4 0/4</t>
  </si>
  <si>
    <t>MARGALIDA MOLINAS MARTINEZ</t>
  </si>
  <si>
    <t>4/1 1/4 2/4</t>
  </si>
  <si>
    <t>1/4 1/4</t>
  </si>
  <si>
    <t>FRANCISCA CHAPIRA GARI</t>
  </si>
  <si>
    <t>4/0 4/0</t>
  </si>
  <si>
    <t>MARINA GATELL PELAEZ</t>
  </si>
  <si>
    <t>4/2 4/0</t>
  </si>
  <si>
    <t>FORMATO DE JUEGO- ROUND ROBIN</t>
  </si>
  <si>
    <t>29/05/2016 14:O0H</t>
  </si>
  <si>
    <t>1 grupo, todos contra todos.  Los partidos se juegan al mejor de 3 sets a 4 juegos con definición por tie-break.</t>
  </si>
  <si>
    <t>Los posibles empates se decidirán según lo establecido en las normas de la RFET.</t>
  </si>
  <si>
    <t>El primer clasificado del grupo será el campeón del torneo. No hay partido final.</t>
  </si>
  <si>
    <t>Fecha de finalización</t>
  </si>
  <si>
    <t>MARTI CERDÓ FUENTENEBRO</t>
  </si>
  <si>
    <t xml:space="preserve">XXI TORNEIG FESTES SANT JOAN MURO </t>
  </si>
  <si>
    <t>NO</t>
  </si>
  <si>
    <t>Sub-10</t>
  </si>
  <si>
    <t>Masculino</t>
  </si>
  <si>
    <t>MARTIN CERDO FUENTENEBRO</t>
  </si>
  <si>
    <t>ESTELRICH SUAREZ, JUAN</t>
  </si>
  <si>
    <t/>
  </si>
  <si>
    <t>Bye</t>
  </si>
  <si>
    <t>ALCOVER RIGO, JAUME</t>
  </si>
  <si>
    <t>FLUXA CALAFAT, ANTONI</t>
  </si>
  <si>
    <t>REYNES MORELL, ADRIA</t>
  </si>
  <si>
    <t>RIGO JAUME, MARC</t>
  </si>
  <si>
    <t>JUAN PALOU, JORDI</t>
  </si>
  <si>
    <t>BAUÇA MORLA, RAFEL</t>
  </si>
  <si>
    <t>PUJOL RIUTORT, JORDI</t>
  </si>
  <si>
    <t>OBERMÜLLER, BENJAMIN</t>
  </si>
  <si>
    <t>CRESPI MIRALLES, JOAN MIQUE</t>
  </si>
  <si>
    <t>CIFRE CIFRE, JOAN</t>
  </si>
  <si>
    <t>BAUÇA ALOMAR, MARC</t>
  </si>
  <si>
    <t>MONSERRAT VARA, MATEU</t>
  </si>
  <si>
    <t>JUAN PALOU, ADRIA</t>
  </si>
  <si>
    <t>ONCO NOGUERA, XAVI</t>
  </si>
  <si>
    <t>REYNES MORELL, ALBERT</t>
  </si>
  <si>
    <t>RIERA RODRIGUEZ, SERGI</t>
  </si>
  <si>
    <t>LLULL ROCA, SERGI</t>
  </si>
  <si>
    <t>COLL FERRER, ADRIA</t>
  </si>
  <si>
    <t>LLODRA MORENO, JAUME</t>
  </si>
  <si>
    <t>MASCARO SANTANDREU, TOMEU</t>
  </si>
  <si>
    <t>CESLEJEVIC, MARKO</t>
  </si>
  <si>
    <t>Alevín</t>
  </si>
  <si>
    <t>CRESPI MARTORELL, ALEXANDRE</t>
  </si>
  <si>
    <t>MASSANET FUSTER, ALEIX</t>
  </si>
  <si>
    <t>FLOREZ PASCUAL, RICARD</t>
  </si>
  <si>
    <t>CABOT SABATER, RAFEL</t>
  </si>
  <si>
    <t>ESCANELLAS SUREDA, JOAN</t>
  </si>
  <si>
    <t>GOMILA SANCHEZ, SION</t>
  </si>
  <si>
    <t>QUETGLAS SERRA, JAUME</t>
  </si>
  <si>
    <t>CIFRE BOTA, LLUC</t>
  </si>
  <si>
    <t>GILI MORENO, FELIP</t>
  </si>
  <si>
    <t>SERVERA ESCANDELL, DAVID</t>
  </si>
  <si>
    <t>HIDALGO MASSANET, JORGE</t>
  </si>
  <si>
    <t>HUMMERT PETERSEN, MATS</t>
  </si>
  <si>
    <t>LLABRES SALETAS, MARC</t>
  </si>
  <si>
    <t>MOLL BAUZA, PAU</t>
  </si>
  <si>
    <t>PALMER GOMEZ, JAUME</t>
  </si>
  <si>
    <t>VACAS OLIVER, SERGI</t>
  </si>
  <si>
    <t>CASTILLA CABRER, JOAQUIM</t>
  </si>
  <si>
    <t>ROCA BONNIN, PAU</t>
  </si>
  <si>
    <t>RIGO GARCIA, MARC</t>
  </si>
  <si>
    <t>BOVER LLABRES, RAMON</t>
  </si>
  <si>
    <t>PUJADAS GARCIAS, JOAN</t>
  </si>
  <si>
    <t>WC</t>
  </si>
  <si>
    <t>CALDENTEY FERRER, MIQUEL</t>
  </si>
  <si>
    <t>VACAS OLIVER, BIEL</t>
  </si>
  <si>
    <t>ARDID BARCELO, JUAN</t>
  </si>
  <si>
    <t>MESTRE MESTRE, MIQUEL</t>
  </si>
  <si>
    <t>Infantil</t>
  </si>
  <si>
    <t>CARRILLO PRADILLOS, MARCOS</t>
  </si>
  <si>
    <t>SANCHEZ MUNAR, ADRIA</t>
  </si>
  <si>
    <t>PONS BESTARD, ANDREU</t>
  </si>
  <si>
    <t>RIUTORT MATEU, MARC</t>
  </si>
  <si>
    <t>MORENO NAVARRO, MARCOS</t>
  </si>
  <si>
    <t>RIUTORT PENDON, RUBEN</t>
  </si>
  <si>
    <t>ANDERSSON TAULER, MARC</t>
  </si>
  <si>
    <t>CIFRE CIFRE, MATEU</t>
  </si>
  <si>
    <t>RIBOT MASCARO, ANTONI</t>
  </si>
  <si>
    <t>5/3 4/2</t>
  </si>
  <si>
    <t>4/1 4/2</t>
  </si>
  <si>
    <t>4/5 5/4 4/2</t>
  </si>
  <si>
    <t>4/1 3/5 5/4</t>
  </si>
  <si>
    <t>6/3 3/6 6/2</t>
  </si>
  <si>
    <t>6/0 1/0 ret</t>
  </si>
  <si>
    <t>6/2 6/2</t>
  </si>
  <si>
    <t>6/7 6/2 6/2</t>
  </si>
  <si>
    <t>4/1 1/4 4/1</t>
  </si>
  <si>
    <t>1/4 4/1 1/4</t>
  </si>
  <si>
    <t>5/4 4/0</t>
  </si>
  <si>
    <t>4/5 0/4</t>
  </si>
  <si>
    <t>4º</t>
  </si>
  <si>
    <t>3º</t>
  </si>
  <si>
    <t>2º</t>
  </si>
  <si>
    <t>1º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</si>
</sst>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C0A]d\-mmm\-yy;@"/>
    <numFmt numFmtId="165" formatCode="h:mm;@"/>
    <numFmt numFmtId="166" formatCode="#,##0\ &quot;€&quot;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4" x14ac:knownFonts="1">
    <font>
      <sz val="10"/>
      <name val="Arial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sz val="8.5"/>
      <color theme="0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8.5"/>
      <color indexed="8"/>
      <name val="Arial"/>
      <family val="2"/>
    </font>
    <font>
      <sz val="7"/>
      <color indexed="9"/>
      <name val="Arial"/>
      <family val="2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color theme="0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rgb="FFFF8080"/>
        <bgColor rgb="FFFFFFFF"/>
      </patternFill>
    </fill>
  </fills>
  <borders count="5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0" borderId="0"/>
    <xf numFmtId="0" fontId="23" fillId="0" borderId="0"/>
    <xf numFmtId="0" fontId="24" fillId="0" borderId="1" applyNumberFormat="0" applyFill="0" applyAlignment="0" applyProtection="0"/>
  </cellStyleXfs>
  <cellXfs count="303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49" fontId="5" fillId="3" borderId="0" xfId="1" applyNumberFormat="1" applyFont="1" applyFill="1" applyBorder="1" applyAlignment="1" applyProtection="1">
      <alignment horizontal="center" vertical="center"/>
      <protection hidden="1"/>
    </xf>
    <xf numFmtId="49" fontId="6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49" fontId="9" fillId="0" borderId="0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49" fontId="5" fillId="3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49" fontId="8" fillId="0" borderId="2" xfId="1" applyNumberFormat="1" applyFont="1" applyBorder="1" applyAlignment="1" applyProtection="1">
      <alignment horizontal="center" vertical="center"/>
      <protection hidden="1"/>
    </xf>
    <xf numFmtId="0" fontId="8" fillId="0" borderId="2" xfId="2" applyNumberFormat="1" applyFont="1" applyBorder="1" applyAlignment="1" applyProtection="1">
      <alignment horizontal="center" vertical="center"/>
      <protection hidden="1"/>
    </xf>
    <xf numFmtId="49" fontId="8" fillId="0" borderId="2" xfId="1" applyNumberFormat="1" applyFont="1" applyBorder="1" applyAlignment="1" applyProtection="1">
      <alignment horizontal="right" vertical="center"/>
      <protection hidden="1"/>
    </xf>
    <xf numFmtId="0" fontId="10" fillId="3" borderId="0" xfId="3" applyFont="1" applyFill="1" applyAlignment="1" applyProtection="1">
      <alignment horizontal="right" vertical="center"/>
      <protection hidden="1"/>
    </xf>
    <xf numFmtId="0" fontId="10" fillId="3" borderId="0" xfId="3" applyFont="1" applyFill="1" applyAlignment="1" applyProtection="1">
      <alignment horizontal="center" vertical="center"/>
      <protection hidden="1"/>
    </xf>
    <xf numFmtId="0" fontId="10" fillId="3" borderId="0" xfId="3" applyNumberFormat="1" applyFont="1" applyFill="1" applyAlignment="1" applyProtection="1">
      <alignment horizontal="center" vertical="center"/>
      <protection hidden="1"/>
    </xf>
    <xf numFmtId="0" fontId="10" fillId="0" borderId="0" xfId="3" applyNumberFormat="1" applyFont="1" applyFill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hidden="1"/>
    </xf>
    <xf numFmtId="0" fontId="7" fillId="3" borderId="0" xfId="3" applyFont="1" applyFill="1" applyAlignment="1" applyProtection="1">
      <alignment horizontal="right" vertical="center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right"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3" fillId="4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Alignment="1" applyProtection="1">
      <alignment vertical="center"/>
      <protection locked="0"/>
    </xf>
    <xf numFmtId="0" fontId="14" fillId="0" borderId="0" xfId="1" applyFont="1" applyProtection="1">
      <protection hidden="1"/>
    </xf>
    <xf numFmtId="0" fontId="12" fillId="0" borderId="0" xfId="0" applyNumberFormat="1" applyFont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vertical="center"/>
      <protection hidden="1"/>
    </xf>
    <xf numFmtId="0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5" xfId="0" applyNumberFormat="1" applyFont="1" applyFill="1" applyBorder="1" applyAlignment="1" applyProtection="1">
      <alignment vertical="center"/>
      <protection hidden="1"/>
    </xf>
    <xf numFmtId="0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3" applyNumberFormat="1" applyFont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6" fillId="3" borderId="11" xfId="1" applyNumberFormat="1" applyFont="1" applyFill="1" applyBorder="1" applyAlignment="1" applyProtection="1">
      <alignment horizontal="center" vertical="center"/>
    </xf>
    <xf numFmtId="49" fontId="6" fillId="3" borderId="12" xfId="1" applyNumberFormat="1" applyFont="1" applyFill="1" applyBorder="1" applyAlignment="1" applyProtection="1">
      <alignment horizontal="center" vertical="center"/>
    </xf>
    <xf numFmtId="49" fontId="6" fillId="3" borderId="9" xfId="1" applyNumberFormat="1" applyFont="1" applyFill="1" applyBorder="1" applyAlignment="1" applyProtection="1">
      <alignment horizontal="center" vertical="center"/>
    </xf>
    <xf numFmtId="0" fontId="1" fillId="0" borderId="0" xfId="1" applyProtection="1">
      <protection locked="0"/>
    </xf>
    <xf numFmtId="0" fontId="1" fillId="0" borderId="0" xfId="3" applyNumberFormat="1" applyFont="1" applyAlignment="1" applyProtection="1">
      <alignment vertical="center"/>
    </xf>
    <xf numFmtId="0" fontId="10" fillId="5" borderId="17" xfId="1" applyNumberFormat="1" applyFont="1" applyFill="1" applyBorder="1" applyAlignment="1" applyProtection="1">
      <alignment horizontal="center" vertical="center"/>
    </xf>
    <xf numFmtId="0" fontId="10" fillId="5" borderId="18" xfId="3" applyNumberFormat="1" applyFont="1" applyFill="1" applyBorder="1" applyAlignment="1" applyProtection="1">
      <alignment vertical="center"/>
      <protection hidden="1"/>
    </xf>
    <xf numFmtId="49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5" borderId="20" xfId="1" applyNumberFormat="1" applyFont="1" applyFill="1" applyBorder="1" applyAlignment="1" applyProtection="1">
      <alignment horizontal="center" vertical="center"/>
    </xf>
    <xf numFmtId="0" fontId="10" fillId="5" borderId="21" xfId="1" applyNumberFormat="1" applyFont="1" applyFill="1" applyBorder="1" applyAlignment="1" applyProtection="1">
      <alignment vertical="center"/>
      <protection hidden="1"/>
    </xf>
    <xf numFmtId="0" fontId="10" fillId="0" borderId="20" xfId="1" applyNumberFormat="1" applyFont="1" applyBorder="1" applyAlignment="1" applyProtection="1">
      <alignment horizontal="center" vertical="center"/>
    </xf>
    <xf numFmtId="0" fontId="10" fillId="0" borderId="21" xfId="1" applyFont="1" applyBorder="1" applyAlignment="1" applyProtection="1">
      <alignment vertical="center"/>
      <protection hidden="1"/>
    </xf>
    <xf numFmtId="0" fontId="10" fillId="0" borderId="24" xfId="1" applyNumberFormat="1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vertical="center"/>
      <protection hidden="1"/>
    </xf>
    <xf numFmtId="49" fontId="10" fillId="5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</xf>
    <xf numFmtId="0" fontId="20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0" fillId="0" borderId="0" xfId="0" applyNumberFormat="1" applyProtection="1"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7" fillId="3" borderId="0" xfId="3" applyFont="1" applyFill="1" applyAlignment="1" applyProtection="1">
      <alignment horizontal="right"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3" applyNumberFormat="1" applyFont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3" applyNumberFormat="1" applyFont="1" applyBorder="1" applyAlignment="1" applyProtection="1">
      <alignment horizontal="center" vertical="center" shrinkToFit="1"/>
      <protection hidden="1"/>
    </xf>
    <xf numFmtId="0" fontId="16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6" fillId="0" borderId="28" xfId="0" applyNumberFormat="1" applyFont="1" applyBorder="1" applyAlignment="1" applyProtection="1">
      <alignment horizontal="center" vertical="center" shrinkToFit="1"/>
    </xf>
    <xf numFmtId="0" fontId="16" fillId="0" borderId="0" xfId="0" applyNumberFormat="1" applyFont="1" applyFill="1" applyAlignment="1" applyProtection="1">
      <alignment horizontal="center" vertical="center" shrinkToFit="1"/>
      <protection locked="0"/>
    </xf>
    <xf numFmtId="0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Border="1" applyAlignment="1" applyProtection="1">
      <alignment horizontal="center" vertical="center" shrinkToFit="1"/>
    </xf>
    <xf numFmtId="0" fontId="10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3" applyNumberFormat="1" applyFont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3" applyNumberFormat="1" applyFont="1" applyAlignment="1" applyProtection="1">
      <alignment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/>
      <protection locked="0"/>
    </xf>
    <xf numFmtId="0" fontId="10" fillId="5" borderId="17" xfId="1" applyNumberFormat="1" applyFont="1" applyFill="1" applyBorder="1" applyAlignment="1" applyProtection="1">
      <alignment horizontal="center" vertical="center"/>
      <protection hidden="1"/>
    </xf>
    <xf numFmtId="0" fontId="10" fillId="5" borderId="20" xfId="1" applyNumberFormat="1" applyFont="1" applyFill="1" applyBorder="1" applyAlignment="1" applyProtection="1">
      <alignment horizontal="center" vertical="center"/>
      <protection hidden="1"/>
    </xf>
    <xf numFmtId="0" fontId="10" fillId="0" borderId="20" xfId="1" applyNumberFormat="1" applyFont="1" applyBorder="1" applyAlignment="1" applyProtection="1">
      <alignment horizontal="center" vertical="center"/>
      <protection hidden="1"/>
    </xf>
    <xf numFmtId="0" fontId="10" fillId="0" borderId="24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22" fillId="0" borderId="0" xfId="11"/>
    <xf numFmtId="0" fontId="1" fillId="0" borderId="0" xfId="11" applyFont="1" applyProtection="1">
      <protection locked="0"/>
    </xf>
    <xf numFmtId="164" fontId="8" fillId="0" borderId="0" xfId="11" applyNumberFormat="1" applyFont="1" applyBorder="1" applyAlignment="1" applyProtection="1">
      <alignment horizontal="center" vertical="center"/>
      <protection hidden="1"/>
    </xf>
    <xf numFmtId="0" fontId="9" fillId="0" borderId="0" xfId="11" applyNumberFormat="1" applyFont="1" applyBorder="1" applyAlignment="1" applyProtection="1">
      <alignment horizontal="center" vertical="center"/>
      <protection hidden="1"/>
    </xf>
    <xf numFmtId="49" fontId="10" fillId="3" borderId="0" xfId="3" applyNumberFormat="1" applyFont="1" applyFill="1" applyAlignment="1" applyProtection="1">
      <alignment horizontal="right" vertical="center"/>
      <protection hidden="1"/>
    </xf>
    <xf numFmtId="49" fontId="10" fillId="3" borderId="0" xfId="3" applyNumberFormat="1" applyFont="1" applyFill="1" applyAlignment="1" applyProtection="1">
      <alignment horizontal="center" vertical="center"/>
      <protection hidden="1"/>
    </xf>
    <xf numFmtId="0" fontId="27" fillId="0" borderId="0" xfId="11" applyFont="1" applyFill="1" applyBorder="1" applyAlignment="1" applyProtection="1">
      <alignment horizontal="right" vertical="center"/>
      <protection hidden="1"/>
    </xf>
    <xf numFmtId="0" fontId="27" fillId="0" borderId="0" xfId="11" applyFont="1" applyFill="1" applyBorder="1" applyAlignment="1" applyProtection="1">
      <alignment horizontal="center" vertical="center"/>
      <protection hidden="1"/>
    </xf>
    <xf numFmtId="0" fontId="27" fillId="0" borderId="0" xfId="11" applyNumberFormat="1" applyFont="1" applyFill="1" applyBorder="1" applyAlignment="1" applyProtection="1">
      <alignment horizontal="center" vertical="center"/>
      <protection hidden="1"/>
    </xf>
    <xf numFmtId="0" fontId="27" fillId="0" borderId="0" xfId="11" applyNumberFormat="1" applyFont="1" applyFill="1" applyBorder="1" applyAlignment="1" applyProtection="1">
      <alignment horizontal="left" vertical="center"/>
      <protection hidden="1"/>
    </xf>
    <xf numFmtId="0" fontId="28" fillId="0" borderId="0" xfId="11" applyFont="1" applyFill="1" applyBorder="1" applyAlignment="1"/>
    <xf numFmtId="0" fontId="29" fillId="0" borderId="0" xfId="11" applyNumberFormat="1" applyFont="1" applyFill="1" applyBorder="1" applyAlignment="1" applyProtection="1">
      <alignment horizontal="center" vertical="center"/>
      <protection locked="0"/>
    </xf>
    <xf numFmtId="0" fontId="29" fillId="0" borderId="0" xfId="11" applyNumberFormat="1" applyFont="1" applyFill="1" applyBorder="1" applyAlignment="1" applyProtection="1">
      <alignment horizontal="center" vertical="center" shrinkToFit="1"/>
      <protection hidden="1"/>
    </xf>
    <xf numFmtId="0" fontId="29" fillId="0" borderId="0" xfId="11" applyNumberFormat="1" applyFont="1" applyFill="1" applyBorder="1" applyAlignment="1" applyProtection="1">
      <alignment horizontal="center" vertical="center"/>
      <protection hidden="1"/>
    </xf>
    <xf numFmtId="0" fontId="30" fillId="0" borderId="29" xfId="11" applyFont="1" applyFill="1" applyBorder="1" applyAlignment="1">
      <alignment horizontal="center" vertical="center"/>
    </xf>
    <xf numFmtId="0" fontId="30" fillId="0" borderId="30" xfId="11" applyFont="1" applyFill="1" applyBorder="1" applyAlignment="1">
      <alignment horizontal="center" vertical="center"/>
    </xf>
    <xf numFmtId="0" fontId="31" fillId="0" borderId="30" xfId="11" applyFont="1" applyFill="1" applyBorder="1" applyAlignment="1">
      <alignment horizontal="center" vertical="center"/>
    </xf>
    <xf numFmtId="0" fontId="32" fillId="0" borderId="30" xfId="11" applyNumberFormat="1" applyFont="1" applyFill="1" applyBorder="1" applyAlignment="1" applyProtection="1">
      <alignment horizontal="center" vertical="center"/>
      <protection locked="0"/>
    </xf>
    <xf numFmtId="0" fontId="32" fillId="0" borderId="31" xfId="11" applyNumberFormat="1" applyFont="1" applyFill="1" applyBorder="1" applyAlignment="1" applyProtection="1">
      <alignment horizontal="center" vertical="center"/>
      <protection locked="0"/>
    </xf>
    <xf numFmtId="0" fontId="8" fillId="0" borderId="32" xfId="11" applyFont="1" applyFill="1" applyBorder="1" applyAlignment="1" applyProtection="1">
      <alignment horizontal="center" vertical="center" wrapText="1"/>
      <protection hidden="1"/>
    </xf>
    <xf numFmtId="0" fontId="30" fillId="0" borderId="0" xfId="11" applyFont="1" applyFill="1" applyBorder="1" applyAlignment="1">
      <alignment horizontal="center"/>
    </xf>
    <xf numFmtId="0" fontId="33" fillId="0" borderId="0" xfId="11" applyNumberFormat="1" applyFont="1" applyFill="1" applyBorder="1" applyAlignment="1" applyProtection="1">
      <alignment horizontal="center" vertical="center"/>
      <protection locked="0"/>
    </xf>
    <xf numFmtId="0" fontId="33" fillId="0" borderId="0" xfId="11" applyNumberFormat="1" applyFont="1" applyFill="1" applyBorder="1" applyAlignment="1" applyProtection="1">
      <alignment horizontal="right" vertical="center"/>
      <protection hidden="1"/>
    </xf>
    <xf numFmtId="0" fontId="33" fillId="0" borderId="0" xfId="11" applyNumberFormat="1" applyFont="1" applyFill="1" applyBorder="1" applyAlignment="1" applyProtection="1">
      <alignment horizontal="center" vertical="center"/>
      <protection hidden="1"/>
    </xf>
    <xf numFmtId="0" fontId="33" fillId="0" borderId="33" xfId="11" applyNumberFormat="1" applyFont="1" applyFill="1" applyBorder="1" applyAlignment="1" applyProtection="1">
      <alignment horizontal="center" vertical="center"/>
      <protection hidden="1"/>
    </xf>
    <xf numFmtId="0" fontId="29" fillId="7" borderId="34" xfId="11" applyNumberFormat="1" applyFont="1" applyFill="1" applyBorder="1" applyAlignment="1" applyProtection="1">
      <alignment horizontal="center" vertical="center"/>
      <protection locked="0"/>
    </xf>
    <xf numFmtId="0" fontId="34" fillId="0" borderId="34" xfId="11" applyFont="1" applyBorder="1" applyAlignment="1" applyProtection="1">
      <alignment vertical="center"/>
      <protection locked="0" hidden="1"/>
    </xf>
    <xf numFmtId="0" fontId="33" fillId="7" borderId="34" xfId="11" applyNumberFormat="1" applyFont="1" applyFill="1" applyBorder="1" applyAlignment="1" applyProtection="1">
      <alignment horizontal="center" vertical="center"/>
      <protection locked="0"/>
    </xf>
    <xf numFmtId="16" fontId="33" fillId="9" borderId="34" xfId="11" applyNumberFormat="1" applyFont="1" applyFill="1" applyBorder="1" applyAlignment="1" applyProtection="1">
      <alignment horizontal="center" vertical="center"/>
      <protection hidden="1"/>
    </xf>
    <xf numFmtId="16" fontId="33" fillId="9" borderId="35" xfId="11" applyNumberFormat="1" applyFont="1" applyFill="1" applyBorder="1" applyAlignment="1" applyProtection="1">
      <alignment horizontal="center" vertical="center"/>
      <protection hidden="1"/>
    </xf>
    <xf numFmtId="0" fontId="33" fillId="0" borderId="36" xfId="11" applyNumberFormat="1" applyFont="1" applyFill="1" applyBorder="1" applyAlignment="1" applyProtection="1">
      <alignment horizontal="center" vertical="center"/>
      <protection locked="0"/>
    </xf>
    <xf numFmtId="0" fontId="33" fillId="0" borderId="0" xfId="11" applyNumberFormat="1" applyFont="1" applyFill="1" applyBorder="1" applyAlignment="1" applyProtection="1">
      <alignment horizontal="right" vertical="center" shrinkToFit="1"/>
      <protection hidden="1"/>
    </xf>
    <xf numFmtId="0" fontId="33" fillId="0" borderId="37" xfId="11" applyNumberFormat="1" applyFont="1" applyFill="1" applyBorder="1" applyAlignment="1" applyProtection="1">
      <alignment horizontal="center" vertical="center"/>
      <protection hidden="1"/>
    </xf>
    <xf numFmtId="0" fontId="29" fillId="7" borderId="38" xfId="11" applyNumberFormat="1" applyFont="1" applyFill="1" applyBorder="1" applyAlignment="1" applyProtection="1">
      <alignment horizontal="center" vertical="center"/>
      <protection locked="0"/>
    </xf>
    <xf numFmtId="0" fontId="34" fillId="0" borderId="38" xfId="11" applyFont="1" applyBorder="1" applyAlignment="1" applyProtection="1">
      <alignment vertical="center"/>
      <protection locked="0" hidden="1"/>
    </xf>
    <xf numFmtId="0" fontId="33" fillId="7" borderId="38" xfId="11" applyNumberFormat="1" applyFont="1" applyFill="1" applyBorder="1" applyAlignment="1" applyProtection="1">
      <alignment horizontal="center" vertical="center"/>
      <protection locked="0"/>
    </xf>
    <xf numFmtId="0" fontId="33" fillId="8" borderId="38" xfId="11" applyNumberFormat="1" applyFont="1" applyFill="1" applyBorder="1" applyAlignment="1" applyProtection="1">
      <alignment horizontal="center" vertical="center"/>
      <protection locked="0"/>
    </xf>
    <xf numFmtId="0" fontId="33" fillId="8" borderId="39" xfId="11" applyNumberFormat="1" applyFont="1" applyFill="1" applyBorder="1" applyAlignment="1" applyProtection="1">
      <alignment horizontal="center" vertical="center"/>
      <protection locked="0"/>
    </xf>
    <xf numFmtId="0" fontId="33" fillId="0" borderId="40" xfId="11" applyNumberFormat="1" applyFont="1" applyFill="1" applyBorder="1" applyAlignment="1" applyProtection="1">
      <alignment horizontal="center" vertical="center"/>
      <protection locked="0"/>
    </xf>
    <xf numFmtId="0" fontId="33" fillId="0" borderId="41" xfId="11" applyNumberFormat="1" applyFont="1" applyFill="1" applyBorder="1" applyAlignment="1" applyProtection="1">
      <alignment horizontal="center" vertical="center"/>
      <protection hidden="1"/>
    </xf>
    <xf numFmtId="0" fontId="29" fillId="7" borderId="42" xfId="11" applyNumberFormat="1" applyFont="1" applyFill="1" applyBorder="1" applyAlignment="1" applyProtection="1">
      <alignment horizontal="center" vertical="center"/>
      <protection locked="0"/>
    </xf>
    <xf numFmtId="0" fontId="34" fillId="0" borderId="42" xfId="11" applyFont="1" applyBorder="1" applyAlignment="1" applyProtection="1">
      <alignment vertical="center"/>
      <protection locked="0" hidden="1"/>
    </xf>
    <xf numFmtId="0" fontId="33" fillId="8" borderId="42" xfId="11" applyNumberFormat="1" applyFont="1" applyFill="1" applyBorder="1" applyAlignment="1" applyProtection="1">
      <alignment horizontal="center" vertical="center"/>
      <protection locked="0"/>
    </xf>
    <xf numFmtId="0" fontId="33" fillId="7" borderId="43" xfId="11" applyNumberFormat="1" applyFont="1" applyFill="1" applyBorder="1" applyAlignment="1" applyProtection="1">
      <alignment horizontal="center" vertical="center"/>
      <protection locked="0"/>
    </xf>
    <xf numFmtId="0" fontId="33" fillId="0" borderId="44" xfId="11" applyNumberFormat="1" applyFont="1" applyFill="1" applyBorder="1" applyAlignment="1" applyProtection="1">
      <alignment horizontal="center" vertical="center"/>
      <protection locked="0"/>
    </xf>
    <xf numFmtId="0" fontId="29" fillId="7" borderId="0" xfId="11" applyNumberFormat="1" applyFont="1" applyFill="1" applyBorder="1" applyAlignment="1" applyProtection="1">
      <alignment horizontal="center" vertical="center"/>
      <protection locked="0"/>
    </xf>
    <xf numFmtId="0" fontId="34" fillId="0" borderId="0" xfId="11" applyFont="1" applyBorder="1" applyAlignment="1" applyProtection="1">
      <alignment vertical="center"/>
      <protection locked="0" hidden="1"/>
    </xf>
    <xf numFmtId="0" fontId="34" fillId="8" borderId="0" xfId="11" applyNumberFormat="1" applyFont="1" applyFill="1" applyBorder="1" applyAlignment="1" applyProtection="1">
      <alignment horizontal="center" vertical="center"/>
      <protection locked="0"/>
    </xf>
    <xf numFmtId="0" fontId="35" fillId="8" borderId="0" xfId="11" applyNumberFormat="1" applyFont="1" applyFill="1" applyBorder="1" applyAlignment="1" applyProtection="1">
      <alignment horizontal="center" vertical="center"/>
      <protection locked="0"/>
    </xf>
    <xf numFmtId="16" fontId="35" fillId="9" borderId="0" xfId="11" applyNumberFormat="1" applyFont="1" applyFill="1" applyBorder="1" applyAlignment="1" applyProtection="1">
      <alignment horizontal="center" vertical="center"/>
      <protection hidden="1"/>
    </xf>
    <xf numFmtId="0" fontId="33" fillId="7" borderId="0" xfId="11" applyNumberFormat="1" applyFont="1" applyFill="1" applyBorder="1" applyAlignment="1" applyProtection="1">
      <alignment horizontal="center" vertical="center"/>
      <protection locked="0"/>
    </xf>
    <xf numFmtId="0" fontId="36" fillId="0" borderId="0" xfId="11" applyNumberFormat="1" applyFont="1" applyFill="1" applyBorder="1" applyAlignment="1" applyProtection="1">
      <alignment horizontal="center" vertical="center"/>
      <protection locked="0"/>
    </xf>
    <xf numFmtId="0" fontId="33" fillId="0" borderId="0" xfId="11" applyNumberFormat="1" applyFont="1" applyFill="1" applyBorder="1" applyAlignment="1" applyProtection="1">
      <alignment vertical="center"/>
      <protection hidden="1"/>
    </xf>
    <xf numFmtId="0" fontId="37" fillId="0" borderId="0" xfId="11" applyNumberFormat="1" applyFont="1" applyFill="1" applyBorder="1" applyAlignment="1" applyProtection="1">
      <alignment horizontal="center" vertical="center"/>
      <protection hidden="1"/>
    </xf>
    <xf numFmtId="0" fontId="29" fillId="8" borderId="0" xfId="11" applyNumberFormat="1" applyFont="1" applyFill="1" applyBorder="1" applyAlignment="1" applyProtection="1">
      <alignment horizontal="center" vertical="center"/>
      <protection locked="0"/>
    </xf>
    <xf numFmtId="0" fontId="34" fillId="9" borderId="0" xfId="11" applyFont="1" applyFill="1" applyBorder="1" applyAlignment="1" applyProtection="1">
      <alignment vertical="center"/>
      <protection locked="0" hidden="1"/>
    </xf>
    <xf numFmtId="0" fontId="33" fillId="8" borderId="0" xfId="11" applyNumberFormat="1" applyFont="1" applyFill="1" applyBorder="1" applyAlignment="1" applyProtection="1">
      <alignment horizontal="center" vertical="center"/>
      <protection locked="0"/>
    </xf>
    <xf numFmtId="16" fontId="33" fillId="9" borderId="0" xfId="11" applyNumberFormat="1" applyFont="1" applyFill="1" applyBorder="1" applyAlignment="1" applyProtection="1">
      <alignment horizontal="center" vertical="center"/>
      <protection hidden="1"/>
    </xf>
    <xf numFmtId="0" fontId="33" fillId="9" borderId="0" xfId="11" applyNumberFormat="1" applyFont="1" applyFill="1" applyBorder="1" applyAlignment="1" applyProtection="1">
      <alignment horizontal="center" vertical="center"/>
      <protection locked="0"/>
    </xf>
    <xf numFmtId="49" fontId="38" fillId="0" borderId="0" xfId="11" applyNumberFormat="1" applyFont="1" applyFill="1" applyBorder="1" applyAlignment="1" applyProtection="1">
      <alignment horizontal="center" vertical="center"/>
      <protection locked="0"/>
    </xf>
    <xf numFmtId="0" fontId="29" fillId="11" borderId="0" xfId="11" applyNumberFormat="1" applyFont="1" applyFill="1" applyBorder="1" applyAlignment="1" applyProtection="1">
      <alignment vertical="center"/>
      <protection locked="0"/>
    </xf>
    <xf numFmtId="0" fontId="38" fillId="11" borderId="0" xfId="11" applyNumberFormat="1" applyFont="1" applyFill="1" applyBorder="1" applyAlignment="1" applyProtection="1">
      <alignment vertical="center"/>
      <protection locked="0"/>
    </xf>
    <xf numFmtId="0" fontId="38" fillId="8" borderId="0" xfId="11" applyNumberFormat="1" applyFont="1" applyFill="1" applyBorder="1" applyAlignment="1" applyProtection="1">
      <alignment vertical="center"/>
      <protection locked="0"/>
    </xf>
    <xf numFmtId="0" fontId="27" fillId="0" borderId="0" xfId="11" applyNumberFormat="1" applyFont="1" applyFill="1" applyBorder="1" applyAlignment="1" applyProtection="1">
      <alignment horizontal="center" vertical="center"/>
      <protection locked="0"/>
    </xf>
    <xf numFmtId="0" fontId="33" fillId="11" borderId="0" xfId="11" applyNumberFormat="1" applyFont="1" applyFill="1" applyBorder="1" applyAlignment="1" applyProtection="1">
      <alignment vertical="center"/>
      <protection hidden="1"/>
    </xf>
    <xf numFmtId="0" fontId="33" fillId="11" borderId="0" xfId="11" applyNumberFormat="1" applyFont="1" applyFill="1" applyBorder="1" applyAlignment="1" applyProtection="1">
      <alignment vertical="center" readingOrder="1"/>
      <protection hidden="1"/>
    </xf>
    <xf numFmtId="0" fontId="33" fillId="8" borderId="0" xfId="11" applyNumberFormat="1" applyFont="1" applyFill="1" applyBorder="1" applyAlignment="1" applyProtection="1">
      <alignment vertical="center" readingOrder="1"/>
      <protection hidden="1"/>
    </xf>
    <xf numFmtId="49" fontId="27" fillId="11" borderId="0" xfId="11" applyNumberFormat="1" applyFont="1" applyFill="1" applyBorder="1" applyAlignment="1" applyProtection="1">
      <alignment vertical="center" readingOrder="1"/>
      <protection locked="0"/>
    </xf>
    <xf numFmtId="49" fontId="27" fillId="8" borderId="0" xfId="11" applyNumberFormat="1" applyFont="1" applyFill="1" applyBorder="1" applyAlignment="1" applyProtection="1">
      <alignment vertical="center" readingOrder="1"/>
      <protection locked="0"/>
    </xf>
    <xf numFmtId="49" fontId="27" fillId="11" borderId="0" xfId="11" applyNumberFormat="1" applyFont="1" applyFill="1" applyBorder="1" applyAlignment="1" applyProtection="1">
      <alignment horizontal="center" vertical="center" readingOrder="1"/>
      <protection locked="0"/>
    </xf>
    <xf numFmtId="49" fontId="27" fillId="8" borderId="0" xfId="11" applyNumberFormat="1" applyFont="1" applyFill="1" applyBorder="1" applyAlignment="1" applyProtection="1">
      <alignment horizontal="center" vertical="center" readingOrder="1"/>
      <protection locked="0"/>
    </xf>
    <xf numFmtId="49" fontId="39" fillId="8" borderId="0" xfId="11" applyNumberFormat="1" applyFont="1" applyFill="1" applyBorder="1" applyAlignment="1" applyProtection="1">
      <alignment horizontal="center" vertical="center" readingOrder="1"/>
      <protection locked="0"/>
    </xf>
    <xf numFmtId="0" fontId="27" fillId="0" borderId="0" xfId="11" applyFont="1" applyFill="1" applyBorder="1" applyAlignment="1" applyProtection="1">
      <alignment vertical="center" readingOrder="1"/>
      <protection hidden="1"/>
    </xf>
    <xf numFmtId="49" fontId="27" fillId="0" borderId="0" xfId="11" applyNumberFormat="1" applyFont="1" applyFill="1" applyBorder="1" applyAlignment="1" applyProtection="1">
      <alignment horizontal="center" vertical="center" readingOrder="1"/>
      <protection locked="0"/>
    </xf>
    <xf numFmtId="0" fontId="27" fillId="0" borderId="0" xfId="11" applyNumberFormat="1" applyFont="1" applyFill="1" applyBorder="1" applyAlignment="1" applyProtection="1">
      <alignment horizontal="left" vertical="center" readingOrder="1"/>
      <protection hidden="1"/>
    </xf>
    <xf numFmtId="0" fontId="40" fillId="0" borderId="0" xfId="11" applyFont="1" applyAlignment="1" applyProtection="1">
      <protection locked="0"/>
    </xf>
    <xf numFmtId="0" fontId="39" fillId="0" borderId="0" xfId="11" applyFont="1" applyAlignment="1" applyProtection="1">
      <alignment horizontal="center" vertical="center"/>
      <protection locked="0"/>
    </xf>
    <xf numFmtId="0" fontId="41" fillId="0" borderId="0" xfId="11" applyFont="1" applyAlignment="1" applyProtection="1">
      <protection locked="0"/>
    </xf>
    <xf numFmtId="0" fontId="39" fillId="0" borderId="0" xfId="11" applyNumberFormat="1" applyFont="1" applyAlignment="1" applyProtection="1">
      <alignment horizontal="center" vertical="center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0" fontId="7" fillId="0" borderId="0" xfId="11" applyNumberFormat="1" applyFont="1" applyAlignment="1" applyProtection="1">
      <alignment horizontal="center" vertical="center"/>
      <protection locked="0"/>
    </xf>
    <xf numFmtId="0" fontId="34" fillId="8" borderId="38" xfId="11" applyNumberFormat="1" applyFont="1" applyFill="1" applyBorder="1" applyAlignment="1" applyProtection="1">
      <alignment horizontal="center" vertical="center"/>
      <protection locked="0"/>
    </xf>
    <xf numFmtId="0" fontId="34" fillId="8" borderId="34" xfId="11" applyNumberFormat="1" applyFont="1" applyFill="1" applyBorder="1" applyAlignment="1" applyProtection="1">
      <alignment horizontal="center" vertical="center"/>
      <protection locked="0"/>
    </xf>
    <xf numFmtId="0" fontId="34" fillId="8" borderId="39" xfId="11" applyNumberFormat="1" applyFont="1" applyFill="1" applyBorder="1" applyAlignment="1" applyProtection="1">
      <alignment horizontal="center" vertical="center"/>
      <protection locked="0"/>
    </xf>
    <xf numFmtId="0" fontId="34" fillId="8" borderId="42" xfId="11" applyNumberFormat="1" applyFont="1" applyFill="1" applyBorder="1" applyAlignment="1" applyProtection="1">
      <alignment horizontal="center" vertical="center"/>
      <protection locked="0"/>
    </xf>
    <xf numFmtId="166" fontId="8" fillId="0" borderId="2" xfId="1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3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12" fillId="0" borderId="2" xfId="3" applyNumberFormat="1" applyFont="1" applyFill="1" applyBorder="1" applyAlignment="1" applyProtection="1">
      <alignment horizontal="center" vertical="center"/>
      <protection hidden="1"/>
    </xf>
    <xf numFmtId="49" fontId="5" fillId="3" borderId="8" xfId="1" applyNumberFormat="1" applyFont="1" applyFill="1" applyBorder="1" applyAlignment="1" applyProtection="1">
      <alignment horizontal="center" vertical="center"/>
    </xf>
    <xf numFmtId="49" fontId="5" fillId="3" borderId="9" xfId="1" applyNumberFormat="1" applyFont="1" applyFill="1" applyBorder="1" applyAlignment="1" applyProtection="1">
      <alignment horizontal="center" vertical="center"/>
    </xf>
    <xf numFmtId="49" fontId="5" fillId="3" borderId="10" xfId="1" applyNumberFormat="1" applyFont="1" applyFill="1" applyBorder="1" applyAlignment="1" applyProtection="1">
      <alignment horizontal="center" vertical="center"/>
    </xf>
    <xf numFmtId="49" fontId="6" fillId="3" borderId="8" xfId="1" applyNumberFormat="1" applyFont="1" applyFill="1" applyBorder="1" applyAlignment="1" applyProtection="1">
      <alignment horizontal="center" vertical="center"/>
    </xf>
    <xf numFmtId="49" fontId="6" fillId="3" borderId="9" xfId="1" applyNumberFormat="1" applyFont="1" applyFill="1" applyBorder="1" applyAlignment="1" applyProtection="1">
      <alignment horizontal="center" vertical="center"/>
    </xf>
    <xf numFmtId="49" fontId="6" fillId="3" borderId="13" xfId="1" applyNumberFormat="1" applyFont="1" applyFill="1" applyBorder="1" applyAlignment="1" applyProtection="1">
      <alignment horizontal="center" vertical="center"/>
    </xf>
    <xf numFmtId="49" fontId="6" fillId="3" borderId="10" xfId="1" applyNumberFormat="1" applyFont="1" applyFill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49" fontId="10" fillId="5" borderId="19" xfId="1" applyNumberFormat="1" applyFont="1" applyFill="1" applyBorder="1" applyAlignment="1" applyProtection="1">
      <alignment horizontal="center" vertical="center"/>
      <protection locked="0"/>
    </xf>
    <xf numFmtId="49" fontId="10" fillId="5" borderId="0" xfId="1" applyNumberFormat="1" applyFont="1" applyFill="1" applyBorder="1" applyAlignment="1" applyProtection="1">
      <alignment horizontal="center" vertical="center"/>
      <protection locked="0"/>
    </xf>
    <xf numFmtId="49" fontId="10" fillId="5" borderId="6" xfId="1" applyNumberFormat="1" applyFont="1" applyFill="1" applyBorder="1" applyAlignment="1" applyProtection="1">
      <alignment horizontal="center" vertical="center"/>
      <protection locked="0"/>
    </xf>
    <xf numFmtId="49" fontId="10" fillId="5" borderId="18" xfId="1" applyNumberFormat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49" fontId="10" fillId="0" borderId="2" xfId="1" applyNumberFormat="1" applyFont="1" applyBorder="1" applyAlignment="1" applyProtection="1">
      <alignment horizontal="center" vertical="center"/>
      <protection locked="0"/>
    </xf>
    <xf numFmtId="49" fontId="10" fillId="0" borderId="23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18" xfId="1" applyNumberFormat="1" applyFont="1" applyBorder="1" applyAlignment="1" applyProtection="1">
      <alignment horizontal="center" vertical="center"/>
      <protection hidden="1"/>
    </xf>
    <xf numFmtId="0" fontId="10" fillId="0" borderId="22" xfId="1" applyNumberFormat="1" applyFont="1" applyBorder="1" applyAlignment="1" applyProtection="1">
      <alignment horizontal="center" vertical="center"/>
      <protection hidden="1"/>
    </xf>
    <xf numFmtId="0" fontId="10" fillId="0" borderId="2" xfId="1" applyNumberFormat="1" applyFont="1" applyBorder="1" applyAlignment="1" applyProtection="1">
      <alignment horizontal="center" vertical="center"/>
      <protection hidden="1"/>
    </xf>
    <xf numFmtId="0" fontId="10" fillId="0" borderId="23" xfId="1" applyNumberFormat="1" applyFont="1" applyBorder="1" applyAlignment="1" applyProtection="1">
      <alignment horizontal="center" vertical="center"/>
      <protection hidden="1"/>
    </xf>
    <xf numFmtId="49" fontId="10" fillId="5" borderId="22" xfId="1" applyNumberFormat="1" applyFont="1" applyFill="1" applyBorder="1" applyAlignment="1" applyProtection="1">
      <alignment horizontal="center" vertical="center"/>
      <protection locked="0"/>
    </xf>
    <xf numFmtId="49" fontId="10" fillId="5" borderId="2" xfId="1" applyNumberFormat="1" applyFont="1" applyFill="1" applyBorder="1" applyAlignment="1" applyProtection="1">
      <alignment horizontal="center" vertical="center"/>
      <protection locked="0"/>
    </xf>
    <xf numFmtId="49" fontId="10" fillId="5" borderId="26" xfId="1" applyNumberFormat="1" applyFont="1" applyFill="1" applyBorder="1" applyAlignment="1" applyProtection="1">
      <alignment horizontal="center" vertical="center"/>
      <protection locked="0"/>
    </xf>
    <xf numFmtId="49" fontId="10" fillId="5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49" fontId="5" fillId="3" borderId="8" xfId="1" applyNumberFormat="1" applyFont="1" applyFill="1" applyBorder="1" applyAlignment="1" applyProtection="1">
      <alignment horizontal="center" vertical="center"/>
      <protection locked="0"/>
    </xf>
    <xf numFmtId="49" fontId="5" fillId="3" borderId="9" xfId="1" applyNumberFormat="1" applyFont="1" applyFill="1" applyBorder="1" applyAlignment="1" applyProtection="1">
      <alignment horizontal="center" vertical="center"/>
      <protection locked="0"/>
    </xf>
    <xf numFmtId="49" fontId="5" fillId="3" borderId="10" xfId="1" applyNumberFormat="1" applyFont="1" applyFill="1" applyBorder="1" applyAlignment="1" applyProtection="1">
      <alignment horizontal="center" vertical="center"/>
      <protection locked="0"/>
    </xf>
    <xf numFmtId="49" fontId="6" fillId="3" borderId="8" xfId="1" applyNumberFormat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3" xfId="1" applyNumberFormat="1" applyFont="1" applyFill="1" applyBorder="1" applyAlignment="1" applyProtection="1">
      <alignment horizontal="center" vertical="center"/>
      <protection locked="0"/>
    </xf>
    <xf numFmtId="49" fontId="6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2" fillId="0" borderId="0" xfId="11" applyNumberFormat="1" applyFont="1" applyBorder="1" applyAlignment="1" applyProtection="1">
      <alignment horizontal="center" vertical="center"/>
      <protection hidden="1"/>
    </xf>
    <xf numFmtId="49" fontId="4" fillId="0" borderId="0" xfId="11" applyNumberFormat="1" applyFont="1" applyAlignment="1" applyProtection="1">
      <alignment horizontal="center"/>
      <protection hidden="1"/>
    </xf>
    <xf numFmtId="164" fontId="8" fillId="0" borderId="0" xfId="11" applyNumberFormat="1" applyFont="1" applyBorder="1" applyAlignment="1" applyProtection="1">
      <alignment horizontal="center" vertical="center"/>
      <protection hidden="1"/>
    </xf>
    <xf numFmtId="0" fontId="7" fillId="0" borderId="0" xfId="11" applyNumberFormat="1" applyFont="1" applyAlignment="1" applyProtection="1">
      <alignment horizontal="center" vertical="center"/>
      <protection locked="0"/>
    </xf>
    <xf numFmtId="0" fontId="33" fillId="0" borderId="0" xfId="11" applyNumberFormat="1" applyFont="1" applyFill="1" applyBorder="1" applyAlignment="1" applyProtection="1">
      <alignment horizontal="center" vertical="center"/>
      <protection hidden="1"/>
    </xf>
    <xf numFmtId="49" fontId="38" fillId="10" borderId="45" xfId="11" applyNumberFormat="1" applyFont="1" applyFill="1" applyBorder="1" applyAlignment="1" applyProtection="1">
      <alignment horizontal="center" vertical="center"/>
      <protection locked="0"/>
    </xf>
    <xf numFmtId="49" fontId="38" fillId="10" borderId="46" xfId="11" applyNumberFormat="1" applyFont="1" applyFill="1" applyBorder="1" applyAlignment="1" applyProtection="1">
      <alignment horizontal="center" vertical="center"/>
      <protection locked="0"/>
    </xf>
    <xf numFmtId="49" fontId="38" fillId="10" borderId="47" xfId="11" applyNumberFormat="1" applyFont="1" applyFill="1" applyBorder="1" applyAlignment="1" applyProtection="1">
      <alignment horizontal="center" vertical="center"/>
      <protection locked="0"/>
    </xf>
    <xf numFmtId="14" fontId="10" fillId="0" borderId="14" xfId="1" applyNumberFormat="1" applyFont="1" applyBorder="1" applyAlignment="1" applyProtection="1">
      <alignment horizontal="center" vertical="center"/>
      <protection locked="0"/>
    </xf>
    <xf numFmtId="49" fontId="27" fillId="0" borderId="48" xfId="11" applyNumberFormat="1" applyFont="1" applyBorder="1" applyAlignment="1" applyProtection="1">
      <alignment horizontal="center" vertical="center"/>
      <protection locked="0"/>
    </xf>
    <xf numFmtId="49" fontId="27" fillId="0" borderId="49" xfId="11" applyNumberFormat="1" applyFont="1" applyBorder="1" applyAlignment="1" applyProtection="1">
      <alignment horizontal="center" vertical="center"/>
      <protection locked="0"/>
    </xf>
    <xf numFmtId="49" fontId="27" fillId="0" borderId="50" xfId="11" applyNumberFormat="1" applyFont="1" applyBorder="1" applyAlignment="1" applyProtection="1">
      <alignment horizontal="center" vertical="center"/>
      <protection locked="0"/>
    </xf>
    <xf numFmtId="0" fontId="39" fillId="0" borderId="0" xfId="11" applyNumberFormat="1" applyFont="1" applyAlignment="1" applyProtection="1">
      <alignment horizontal="center" vertical="center"/>
      <protection locked="0"/>
    </xf>
    <xf numFmtId="0" fontId="42" fillId="0" borderId="0" xfId="0" applyNumberFormat="1" applyFont="1" applyBorder="1" applyAlignment="1" applyProtection="1">
      <alignment horizontal="center" vertical="center"/>
      <protection hidden="1"/>
    </xf>
    <xf numFmtId="0" fontId="43" fillId="0" borderId="0" xfId="0" applyNumberFormat="1" applyFont="1" applyAlignment="1" applyProtection="1">
      <alignment vertical="center"/>
      <protection locked="0"/>
    </xf>
    <xf numFmtId="16" fontId="10" fillId="0" borderId="0" xfId="1" applyNumberFormat="1" applyFont="1" applyProtection="1">
      <protection locked="0"/>
    </xf>
    <xf numFmtId="0" fontId="22" fillId="0" borderId="15" xfId="11" applyBorder="1"/>
  </cellXfs>
  <cellStyles count="14">
    <cellStyle name="Milliers [0]_ACCEP°DBL" xfId="4"/>
    <cellStyle name="Milliers_ACCEP°DBL" xfId="5"/>
    <cellStyle name="Moneda 2" xfId="6"/>
    <cellStyle name="Moneda 2 2" xfId="2"/>
    <cellStyle name="Moneda 3" xfId="7"/>
    <cellStyle name="Monétaire [0]_ACCEP°DBL" xfId="8"/>
    <cellStyle name="Monétaire_ACCEP°DBL" xfId="9"/>
    <cellStyle name="Neutral 2" xfId="10"/>
    <cellStyle name="Normal" xfId="0" builtinId="0"/>
    <cellStyle name="Normal 2" xfId="11"/>
    <cellStyle name="Normal 2 2" xfId="1"/>
    <cellStyle name="Normal 3" xfId="3"/>
    <cellStyle name="Normal 4" xfId="12"/>
    <cellStyle name="Total 2" xfId="13"/>
  </cellStyles>
  <dxfs count="23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border>
        <right/>
        <vertical/>
        <horizontal/>
      </border>
    </dxf>
    <dxf>
      <border>
        <bottom/>
        <vertical/>
        <horizontal/>
      </border>
    </dxf>
    <dxf>
      <border>
        <right/>
        <vertical/>
        <horizontal/>
      </border>
    </dxf>
    <dxf>
      <border>
        <bottom/>
        <vertical/>
        <horizontal/>
      </border>
    </dxf>
    <dxf>
      <border>
        <right/>
        <vertical/>
        <horizontal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border>
        <bottom/>
        <vertical/>
        <horizontal/>
      </border>
    </dxf>
    <dxf>
      <border>
        <right/>
        <vertical/>
        <horizontal/>
      </border>
    </dxf>
    <dxf>
      <border>
        <bottom/>
        <vertical/>
        <horizontal/>
      </border>
    </dxf>
    <dxf>
      <border>
        <right/>
        <vertical/>
        <horizontal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11</xdr:col>
      <xdr:colOff>895350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0450" y="1098550"/>
          <a:ext cx="1612900" cy="9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37</xdr:row>
      <xdr:rowOff>0</xdr:rowOff>
    </xdr:from>
    <xdr:to>
      <xdr:col>11</xdr:col>
      <xdr:colOff>847725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0" y="7797800"/>
          <a:ext cx="179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050" y="1098550"/>
          <a:ext cx="1612900" cy="9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550" y="7797800"/>
          <a:ext cx="179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11</xdr:col>
      <xdr:colOff>895350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0450" y="1098550"/>
          <a:ext cx="1612900" cy="9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37</xdr:row>
      <xdr:rowOff>0</xdr:rowOff>
    </xdr:from>
    <xdr:to>
      <xdr:col>11</xdr:col>
      <xdr:colOff>847725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0" y="7797800"/>
          <a:ext cx="179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050" y="1098550"/>
          <a:ext cx="1612900" cy="9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550" y="7797800"/>
          <a:ext cx="179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050" y="1098550"/>
          <a:ext cx="1612900" cy="9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550" y="7797800"/>
          <a:ext cx="179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intosh%20HD:Users:marticerdofuentenebro:Desktop:Torneig%20Sant%20Joan%202017:benj%20masc%20formula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intosh%20HD:Users:marticerdofuentenebro:Desktop:Torneig%20Sant%20Joan%202017:Alev&#237;%20masc%20formula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 Prev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 Pre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N51"/>
  <sheetViews>
    <sheetView showGridLines="0" showZeros="0" tabSelected="1" topLeftCell="A7" workbookViewId="0">
      <selection activeCell="F55" sqref="F55"/>
    </sheetView>
  </sheetViews>
  <sheetFormatPr baseColWidth="10" defaultColWidth="9.140625" defaultRowHeight="12.75" x14ac:dyDescent="0.2"/>
  <cols>
    <col min="1" max="1" width="2.7109375" style="71" bestFit="1" customWidth="1"/>
    <col min="2" max="2" width="7.42578125" style="71" bestFit="1" customWidth="1"/>
    <col min="3" max="3" width="5.28515625" style="71" customWidth="1"/>
    <col min="4" max="4" width="4" style="71" customWidth="1"/>
    <col min="5" max="5" width="2.85546875" style="71" customWidth="1"/>
    <col min="6" max="6" width="26.7109375" style="71" customWidth="1"/>
    <col min="7" max="7" width="13.7109375" style="92" customWidth="1"/>
    <col min="8" max="8" width="13.140625" style="92" hidden="1" customWidth="1"/>
    <col min="9" max="9" width="13.7109375" style="92" customWidth="1"/>
    <col min="10" max="10" width="16.42578125" style="92" hidden="1" customWidth="1"/>
    <col min="11" max="12" width="13.7109375" style="92" customWidth="1"/>
    <col min="13" max="13" width="12.7109375" style="71" hidden="1" customWidth="1"/>
    <col min="14" max="14" width="17.42578125" style="71" hidden="1" customWidth="1"/>
    <col min="15" max="16384" width="9.140625" style="71"/>
  </cols>
  <sheetData>
    <row r="1" spans="1:14" s="1" customFormat="1" ht="25.5" x14ac:dyDescent="0.2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4" s="2" customFormat="1" x14ac:dyDescent="0.2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4" s="6" customFormat="1" ht="9" customHeight="1" x14ac:dyDescent="0.2">
      <c r="A3" s="230" t="s">
        <v>1</v>
      </c>
      <c r="B3" s="230"/>
      <c r="C3" s="230"/>
      <c r="D3" s="230"/>
      <c r="E3" s="230"/>
      <c r="F3" s="3" t="s">
        <v>2</v>
      </c>
      <c r="G3" s="3" t="s">
        <v>3</v>
      </c>
      <c r="H3" s="3"/>
      <c r="I3" s="4"/>
      <c r="J3" s="4"/>
      <c r="K3" s="3" t="s">
        <v>4</v>
      </c>
      <c r="L3" s="5"/>
    </row>
    <row r="4" spans="1:14" s="11" customFormat="1" ht="11.25" x14ac:dyDescent="0.2">
      <c r="A4" s="231">
        <v>42884</v>
      </c>
      <c r="B4" s="231"/>
      <c r="C4" s="231"/>
      <c r="D4" s="231"/>
      <c r="E4" s="231"/>
      <c r="F4" s="7" t="s">
        <v>108</v>
      </c>
      <c r="G4" s="299" t="e">
        <f>Ciudad</f>
        <v>#NAME?</v>
      </c>
      <c r="H4" s="7"/>
      <c r="I4" s="9"/>
      <c r="J4" s="9"/>
      <c r="K4" s="7" t="s">
        <v>110</v>
      </c>
      <c r="L4" s="10"/>
      <c r="N4" s="12" t="e">
        <f>Habil</f>
        <v>#NAME?</v>
      </c>
    </row>
    <row r="5" spans="1:14" s="6" customFormat="1" ht="9" x14ac:dyDescent="0.2">
      <c r="A5" s="230" t="s">
        <v>5</v>
      </c>
      <c r="B5" s="230"/>
      <c r="C5" s="230"/>
      <c r="D5" s="230"/>
      <c r="E5" s="230"/>
      <c r="F5" s="13" t="s">
        <v>6</v>
      </c>
      <c r="G5" s="4" t="s">
        <v>7</v>
      </c>
      <c r="H5" s="4"/>
      <c r="I5" s="4"/>
      <c r="J5" s="4"/>
      <c r="K5" s="14" t="s">
        <v>8</v>
      </c>
      <c r="L5" s="5"/>
      <c r="N5" s="15"/>
    </row>
    <row r="6" spans="1:14" s="11" customFormat="1" ht="12" thickBot="1" x14ac:dyDescent="0.25">
      <c r="A6" s="227" t="s">
        <v>137</v>
      </c>
      <c r="B6" s="227"/>
      <c r="C6" s="227"/>
      <c r="D6" s="227"/>
      <c r="E6" s="227"/>
      <c r="F6" s="16" t="s">
        <v>138</v>
      </c>
      <c r="G6" s="16" t="s">
        <v>139</v>
      </c>
      <c r="H6" s="16"/>
      <c r="I6" s="17"/>
      <c r="J6" s="17"/>
      <c r="K6" s="18" t="s">
        <v>140</v>
      </c>
      <c r="L6" s="10"/>
      <c r="N6" s="12" t="s">
        <v>9</v>
      </c>
    </row>
    <row r="7" spans="1:14" s="23" customFormat="1" ht="9" x14ac:dyDescent="0.2">
      <c r="A7" s="19"/>
      <c r="B7" s="20" t="s">
        <v>10</v>
      </c>
      <c r="C7" s="21" t="s">
        <v>11</v>
      </c>
      <c r="D7" s="21" t="s">
        <v>12</v>
      </c>
      <c r="E7" s="20" t="s">
        <v>13</v>
      </c>
      <c r="F7" s="21" t="str">
        <f>IF(G6="Femenino","Jugadora","Jugador")</f>
        <v>Jugador</v>
      </c>
      <c r="G7" s="21" t="str">
        <f>IF($L$9&gt;15,"Clasificados",IF($L$9&gt;5,"Última Ronda","2ª Ronda"))</f>
        <v>2ª Ronda</v>
      </c>
      <c r="H7" s="21"/>
      <c r="I7" s="21" t="str">
        <f>IF($L$9&lt;9,IF($L$9&lt;5,"Última ronda","Clasificados"),"")</f>
        <v>Última ronda</v>
      </c>
      <c r="J7" s="21"/>
      <c r="K7" s="21" t="str">
        <f>IF(G6="Femenino","Clasificadas","Clasificados")</f>
        <v>Clasificados</v>
      </c>
      <c r="L7" s="22"/>
      <c r="N7" s="24"/>
    </row>
    <row r="8" spans="1:14" s="23" customFormat="1" ht="7.5" customHeight="1" x14ac:dyDescent="0.2">
      <c r="A8" s="25"/>
      <c r="B8" s="26"/>
      <c r="C8" s="27"/>
      <c r="D8" s="27"/>
      <c r="E8" s="28"/>
      <c r="F8" s="29"/>
      <c r="G8" s="27"/>
      <c r="H8" s="27"/>
      <c r="I8" s="27"/>
      <c r="J8" s="27"/>
      <c r="K8" s="27"/>
      <c r="L8" s="27"/>
      <c r="N8" s="24"/>
    </row>
    <row r="9" spans="1:14" s="39" customFormat="1" ht="18" customHeight="1" x14ac:dyDescent="0.2">
      <c r="A9" s="30">
        <v>1</v>
      </c>
      <c r="B9" s="31">
        <v>5980942</v>
      </c>
      <c r="C9" s="32">
        <v>16695</v>
      </c>
      <c r="D9" s="32">
        <v>0</v>
      </c>
      <c r="E9" s="33">
        <v>1</v>
      </c>
      <c r="F9" s="34" t="s">
        <v>141</v>
      </c>
      <c r="G9" s="35"/>
      <c r="H9" s="35"/>
      <c r="I9" s="35"/>
      <c r="J9" s="35"/>
      <c r="K9" s="35"/>
      <c r="L9" s="36">
        <v>4</v>
      </c>
      <c r="M9" s="37">
        <v>2</v>
      </c>
      <c r="N9" s="38" t="e">
        <f ca="1">jugador($F9)</f>
        <v>#NAME?</v>
      </c>
    </row>
    <row r="10" spans="1:14" s="39" customFormat="1" ht="18" customHeight="1" x14ac:dyDescent="0.2">
      <c r="A10" s="40"/>
      <c r="B10" s="41"/>
      <c r="C10" s="42"/>
      <c r="D10" s="42"/>
      <c r="E10" s="43"/>
      <c r="F10" s="44"/>
      <c r="G10" s="45" t="s">
        <v>14</v>
      </c>
      <c r="H10" s="46" t="e">
        <f ca="1">IF(G10=N9,B9,B11)</f>
        <v>#NAME?</v>
      </c>
      <c r="I10" s="47"/>
      <c r="J10" s="47"/>
      <c r="K10" s="48"/>
      <c r="L10" s="48"/>
      <c r="M10" s="37" t="s">
        <v>142</v>
      </c>
      <c r="N10" s="38" t="e">
        <f t="shared" ref="N10:N39" ca="1" si="0">jugador($F10)</f>
        <v>#NAME?</v>
      </c>
    </row>
    <row r="11" spans="1:14" s="39" customFormat="1" ht="18" customHeight="1" x14ac:dyDescent="0.2">
      <c r="A11" s="40">
        <v>2</v>
      </c>
      <c r="B11" s="49" t="s">
        <v>142</v>
      </c>
      <c r="C11" s="32" t="s">
        <v>142</v>
      </c>
      <c r="D11" s="32" t="s">
        <v>142</v>
      </c>
      <c r="E11" s="33"/>
      <c r="F11" s="50" t="s">
        <v>143</v>
      </c>
      <c r="G11" s="51"/>
      <c r="H11" s="46"/>
      <c r="I11" s="47"/>
      <c r="J11" s="47"/>
      <c r="K11" s="48"/>
      <c r="L11" s="48"/>
      <c r="M11" s="37" t="s">
        <v>142</v>
      </c>
      <c r="N11" s="38" t="e">
        <f t="shared" ca="1" si="0"/>
        <v>#NAME?</v>
      </c>
    </row>
    <row r="12" spans="1:14" s="39" customFormat="1" ht="18" customHeight="1" x14ac:dyDescent="0.2">
      <c r="A12" s="40"/>
      <c r="B12" s="41"/>
      <c r="C12" s="42"/>
      <c r="D12" s="42"/>
      <c r="E12" s="52"/>
      <c r="F12" s="53"/>
      <c r="G12" s="54"/>
      <c r="H12" s="46"/>
      <c r="I12" s="55" t="s">
        <v>14</v>
      </c>
      <c r="J12" s="56" t="e">
        <f ca="1">IF(I12=G10,H10,H14)</f>
        <v>#NAME?</v>
      </c>
      <c r="K12" s="47"/>
      <c r="L12" s="48"/>
      <c r="M12" s="37" t="s">
        <v>142</v>
      </c>
      <c r="N12" s="38" t="e">
        <f t="shared" ca="1" si="0"/>
        <v>#NAME?</v>
      </c>
    </row>
    <row r="13" spans="1:14" s="39" customFormat="1" ht="18" customHeight="1" x14ac:dyDescent="0.2">
      <c r="A13" s="40">
        <v>3</v>
      </c>
      <c r="B13" s="49">
        <v>5987568</v>
      </c>
      <c r="C13" s="32">
        <v>0</v>
      </c>
      <c r="D13" s="32">
        <v>0</v>
      </c>
      <c r="E13" s="33">
        <v>11</v>
      </c>
      <c r="F13" s="34" t="s">
        <v>144</v>
      </c>
      <c r="G13" s="57" t="str">
        <f>G10</f>
        <v>ESTELRICH J.</v>
      </c>
      <c r="H13" s="46"/>
      <c r="I13" s="51" t="s">
        <v>15</v>
      </c>
      <c r="J13" s="46"/>
      <c r="K13" s="58" t="s">
        <v>16</v>
      </c>
      <c r="L13" s="48"/>
      <c r="M13" s="37">
        <v>0</v>
      </c>
      <c r="N13" s="38" t="e">
        <f t="shared" ca="1" si="0"/>
        <v>#NAME?</v>
      </c>
    </row>
    <row r="14" spans="1:14" s="39" customFormat="1" ht="18" customHeight="1" x14ac:dyDescent="0.2">
      <c r="A14" s="40"/>
      <c r="B14" s="41"/>
      <c r="C14" s="42"/>
      <c r="D14" s="42"/>
      <c r="E14" s="52"/>
      <c r="F14" s="44"/>
      <c r="G14" s="59" t="s">
        <v>17</v>
      </c>
      <c r="H14" s="56" t="e">
        <f ca="1">IF(G14=N13,B13,B15)</f>
        <v>#NAME?</v>
      </c>
      <c r="I14" s="54"/>
      <c r="J14" s="46"/>
      <c r="K14" s="47"/>
      <c r="L14" s="48"/>
      <c r="M14" s="37" t="s">
        <v>142</v>
      </c>
      <c r="N14" s="38" t="e">
        <f t="shared" ca="1" si="0"/>
        <v>#NAME?</v>
      </c>
    </row>
    <row r="15" spans="1:14" s="39" customFormat="1" ht="18" customHeight="1" x14ac:dyDescent="0.2">
      <c r="A15" s="40">
        <v>4</v>
      </c>
      <c r="B15" s="49">
        <v>5973393</v>
      </c>
      <c r="C15" s="32">
        <v>18655</v>
      </c>
      <c r="D15" s="32">
        <v>0</v>
      </c>
      <c r="E15" s="33">
        <v>6</v>
      </c>
      <c r="F15" s="50" t="s">
        <v>145</v>
      </c>
      <c r="G15" s="47" t="s">
        <v>18</v>
      </c>
      <c r="H15" s="46"/>
      <c r="I15" s="54"/>
      <c r="J15" s="46"/>
      <c r="K15" s="47"/>
      <c r="L15" s="48"/>
      <c r="M15" s="37">
        <v>1</v>
      </c>
      <c r="N15" s="38" t="e">
        <f t="shared" ca="1" si="0"/>
        <v>#NAME?</v>
      </c>
    </row>
    <row r="16" spans="1:14" s="39" customFormat="1" ht="18" customHeight="1" x14ac:dyDescent="0.2">
      <c r="A16" s="40"/>
      <c r="B16" s="41"/>
      <c r="C16" s="42"/>
      <c r="D16" s="42"/>
      <c r="E16" s="43"/>
      <c r="F16" s="53"/>
      <c r="G16" s="48"/>
      <c r="H16" s="46"/>
      <c r="I16" s="54"/>
      <c r="J16" s="46"/>
      <c r="K16" s="60" t="s">
        <v>19</v>
      </c>
      <c r="L16" s="56" t="e">
        <f ca="1">IF(K16=I12,J12,J20)</f>
        <v>#NAME?</v>
      </c>
      <c r="M16" s="37" t="s">
        <v>142</v>
      </c>
      <c r="N16" s="38" t="e">
        <f t="shared" ca="1" si="0"/>
        <v>#NAME?</v>
      </c>
    </row>
    <row r="17" spans="1:14" s="39" customFormat="1" ht="18" customHeight="1" x14ac:dyDescent="0.2">
      <c r="A17" s="30">
        <v>5</v>
      </c>
      <c r="B17" s="49">
        <v>5973301</v>
      </c>
      <c r="C17" s="32">
        <v>16695</v>
      </c>
      <c r="D17" s="32">
        <v>0</v>
      </c>
      <c r="E17" s="33">
        <v>2</v>
      </c>
      <c r="F17" s="34" t="s">
        <v>146</v>
      </c>
      <c r="G17" s="48"/>
      <c r="H17" s="46"/>
      <c r="I17" s="54"/>
      <c r="J17" s="46"/>
      <c r="K17" s="61" t="s">
        <v>202</v>
      </c>
      <c r="L17" s="46"/>
      <c r="M17" s="37">
        <v>2</v>
      </c>
      <c r="N17" s="38" t="e">
        <f t="shared" ca="1" si="0"/>
        <v>#NAME?</v>
      </c>
    </row>
    <row r="18" spans="1:14" s="39" customFormat="1" ht="18" customHeight="1" x14ac:dyDescent="0.2">
      <c r="A18" s="40"/>
      <c r="B18" s="41"/>
      <c r="C18" s="42"/>
      <c r="D18" s="42"/>
      <c r="E18" s="43"/>
      <c r="F18" s="44"/>
      <c r="G18" s="45" t="s">
        <v>19</v>
      </c>
      <c r="H18" s="46" t="e">
        <f ca="1">IF(G18=N17,B17,B19)</f>
        <v>#NAME?</v>
      </c>
      <c r="I18" s="54"/>
      <c r="J18" s="46"/>
      <c r="K18" s="47"/>
      <c r="L18" s="46"/>
      <c r="M18" s="37" t="s">
        <v>142</v>
      </c>
      <c r="N18" s="38" t="e">
        <f t="shared" ca="1" si="0"/>
        <v>#NAME?</v>
      </c>
    </row>
    <row r="19" spans="1:14" s="39" customFormat="1" ht="18" customHeight="1" x14ac:dyDescent="0.2">
      <c r="A19" s="40">
        <v>6</v>
      </c>
      <c r="B19" s="49" t="s">
        <v>142</v>
      </c>
      <c r="C19" s="32" t="s">
        <v>142</v>
      </c>
      <c r="D19" s="32" t="s">
        <v>142</v>
      </c>
      <c r="E19" s="33"/>
      <c r="F19" s="50" t="s">
        <v>143</v>
      </c>
      <c r="G19" s="51"/>
      <c r="H19" s="46"/>
      <c r="I19" s="57" t="str">
        <f>I12</f>
        <v>ESTELRICH J.</v>
      </c>
      <c r="J19" s="46"/>
      <c r="K19" s="47"/>
      <c r="L19" s="46"/>
      <c r="M19" s="37" t="s">
        <v>142</v>
      </c>
      <c r="N19" s="38" t="e">
        <f t="shared" ca="1" si="0"/>
        <v>#NAME?</v>
      </c>
    </row>
    <row r="20" spans="1:14" s="39" customFormat="1" ht="18" customHeight="1" x14ac:dyDescent="0.2">
      <c r="A20" s="40"/>
      <c r="B20" s="41"/>
      <c r="C20" s="42"/>
      <c r="D20" s="42"/>
      <c r="E20" s="52"/>
      <c r="F20" s="53"/>
      <c r="G20" s="54"/>
      <c r="H20" s="46"/>
      <c r="I20" s="59" t="s">
        <v>19</v>
      </c>
      <c r="J20" s="56" t="e">
        <f ca="1">IF(I20=G18,H18,H22)</f>
        <v>#NAME?</v>
      </c>
      <c r="K20" s="58" t="s">
        <v>20</v>
      </c>
      <c r="L20" s="46"/>
      <c r="M20" s="37" t="s">
        <v>142</v>
      </c>
      <c r="N20" s="38" t="e">
        <f t="shared" ca="1" si="0"/>
        <v>#NAME?</v>
      </c>
    </row>
    <row r="21" spans="1:14" s="39" customFormat="1" ht="18" customHeight="1" x14ac:dyDescent="0.2">
      <c r="A21" s="40">
        <v>7</v>
      </c>
      <c r="B21" s="49">
        <v>5987550</v>
      </c>
      <c r="C21" s="32">
        <v>0</v>
      </c>
      <c r="D21" s="32">
        <v>0</v>
      </c>
      <c r="E21" s="33">
        <v>14</v>
      </c>
      <c r="F21" s="34" t="s">
        <v>147</v>
      </c>
      <c r="G21" s="57" t="str">
        <f>G18</f>
        <v>REYNES A.</v>
      </c>
      <c r="H21" s="46"/>
      <c r="I21" s="47" t="s">
        <v>21</v>
      </c>
      <c r="J21" s="46"/>
      <c r="K21" s="47"/>
      <c r="L21" s="46"/>
      <c r="M21" s="37">
        <v>0</v>
      </c>
      <c r="N21" s="38" t="e">
        <f t="shared" ca="1" si="0"/>
        <v>#NAME?</v>
      </c>
    </row>
    <row r="22" spans="1:14" s="39" customFormat="1" ht="18" customHeight="1" x14ac:dyDescent="0.2">
      <c r="A22" s="40"/>
      <c r="B22" s="41"/>
      <c r="C22" s="42"/>
      <c r="D22" s="42"/>
      <c r="E22" s="52"/>
      <c r="F22" s="44"/>
      <c r="G22" s="62" t="s">
        <v>22</v>
      </c>
      <c r="H22" s="56" t="e">
        <f ca="1">IF(G22=N21,B21,B23)</f>
        <v>#NAME?</v>
      </c>
      <c r="I22" s="47"/>
      <c r="J22" s="46"/>
      <c r="K22" s="47"/>
      <c r="L22" s="46"/>
      <c r="M22" s="37" t="s">
        <v>142</v>
      </c>
      <c r="N22" s="38" t="e">
        <f t="shared" ca="1" si="0"/>
        <v>#NAME?</v>
      </c>
    </row>
    <row r="23" spans="1:14" s="39" customFormat="1" ht="18" customHeight="1" x14ac:dyDescent="0.2">
      <c r="A23" s="40">
        <v>8</v>
      </c>
      <c r="B23" s="49">
        <v>5980950</v>
      </c>
      <c r="C23" s="32">
        <v>18655</v>
      </c>
      <c r="D23" s="32">
        <v>0</v>
      </c>
      <c r="E23" s="33">
        <v>7</v>
      </c>
      <c r="F23" s="50" t="s">
        <v>148</v>
      </c>
      <c r="G23" s="47" t="s">
        <v>23</v>
      </c>
      <c r="H23" s="46"/>
      <c r="I23" s="47"/>
      <c r="J23" s="46"/>
      <c r="K23" s="47"/>
      <c r="L23" s="46"/>
      <c r="M23" s="37">
        <v>1</v>
      </c>
      <c r="N23" s="38" t="e">
        <f t="shared" ca="1" si="0"/>
        <v>#NAME?</v>
      </c>
    </row>
    <row r="24" spans="1:14" s="39" customFormat="1" ht="18" customHeight="1" x14ac:dyDescent="0.2">
      <c r="A24" s="40"/>
      <c r="B24" s="41"/>
      <c r="C24" s="42"/>
      <c r="D24" s="42"/>
      <c r="E24" s="52"/>
      <c r="F24" s="53"/>
      <c r="G24" s="48"/>
      <c r="H24" s="46"/>
      <c r="I24" s="63" t="s">
        <v>24</v>
      </c>
      <c r="J24" s="46"/>
      <c r="K24" s="64" t="s">
        <v>31</v>
      </c>
      <c r="L24" s="65"/>
      <c r="M24" s="37" t="s">
        <v>142</v>
      </c>
      <c r="N24" s="66" t="e">
        <f ca="1">jugador($F24)</f>
        <v>#NAME?</v>
      </c>
    </row>
    <row r="25" spans="1:14" s="39" customFormat="1" ht="18" customHeight="1" x14ac:dyDescent="0.2">
      <c r="A25" s="40">
        <v>9</v>
      </c>
      <c r="B25" s="49">
        <v>5943544</v>
      </c>
      <c r="C25" s="32">
        <v>18655</v>
      </c>
      <c r="D25" s="32">
        <v>0</v>
      </c>
      <c r="E25" s="33">
        <v>3</v>
      </c>
      <c r="F25" s="34" t="s">
        <v>149</v>
      </c>
      <c r="G25" s="48"/>
      <c r="H25" s="46"/>
      <c r="I25" s="47"/>
      <c r="J25" s="46"/>
      <c r="K25" s="47" t="s">
        <v>21</v>
      </c>
      <c r="L25" s="46"/>
      <c r="M25" s="37">
        <v>1</v>
      </c>
      <c r="N25" s="38" t="e">
        <f t="shared" ca="1" si="0"/>
        <v>#NAME?</v>
      </c>
    </row>
    <row r="26" spans="1:14" s="39" customFormat="1" ht="18" customHeight="1" x14ac:dyDescent="0.2">
      <c r="A26" s="40"/>
      <c r="B26" s="41"/>
      <c r="C26" s="42"/>
      <c r="D26" s="42"/>
      <c r="E26" s="52"/>
      <c r="F26" s="44"/>
      <c r="G26" s="45" t="s">
        <v>25</v>
      </c>
      <c r="H26" s="46" t="e">
        <f ca="1">IF(G26=N25,B25,B27)</f>
        <v>#NAME?</v>
      </c>
      <c r="I26" s="47"/>
      <c r="J26" s="46"/>
      <c r="K26" s="47"/>
      <c r="L26" s="46"/>
      <c r="M26" s="37" t="s">
        <v>142</v>
      </c>
      <c r="N26" s="66" t="e">
        <f t="shared" ca="1" si="0"/>
        <v>#NAME?</v>
      </c>
    </row>
    <row r="27" spans="1:14" s="39" customFormat="1" ht="18" customHeight="1" x14ac:dyDescent="0.2">
      <c r="A27" s="40">
        <v>10</v>
      </c>
      <c r="B27" s="49">
        <v>5980265</v>
      </c>
      <c r="C27" s="32">
        <v>18655</v>
      </c>
      <c r="D27" s="32">
        <v>0</v>
      </c>
      <c r="E27" s="33">
        <v>10</v>
      </c>
      <c r="F27" s="50" t="s">
        <v>150</v>
      </c>
      <c r="G27" s="51" t="s">
        <v>26</v>
      </c>
      <c r="H27" s="46"/>
      <c r="I27" s="47"/>
      <c r="J27" s="46"/>
      <c r="K27" s="47"/>
      <c r="L27" s="46"/>
      <c r="M27" s="37">
        <v>1</v>
      </c>
      <c r="N27" s="38" t="e">
        <f t="shared" ca="1" si="0"/>
        <v>#NAME?</v>
      </c>
    </row>
    <row r="28" spans="1:14" s="39" customFormat="1" ht="18" customHeight="1" x14ac:dyDescent="0.2">
      <c r="A28" s="40"/>
      <c r="B28" s="41"/>
      <c r="C28" s="42"/>
      <c r="D28" s="42"/>
      <c r="E28" s="52"/>
      <c r="F28" s="53"/>
      <c r="G28" s="54"/>
      <c r="H28" s="46"/>
      <c r="I28" s="55" t="s">
        <v>25</v>
      </c>
      <c r="J28" s="56" t="e">
        <f ca="1">IF(I28=G26,H26,H30)</f>
        <v>#NAME?</v>
      </c>
      <c r="K28" s="58" t="s">
        <v>27</v>
      </c>
      <c r="L28" s="46"/>
      <c r="M28" s="37" t="s">
        <v>142</v>
      </c>
      <c r="N28" s="66" t="e">
        <f t="shared" ca="1" si="0"/>
        <v>#NAME?</v>
      </c>
    </row>
    <row r="29" spans="1:14" s="39" customFormat="1" ht="18" customHeight="1" x14ac:dyDescent="0.2">
      <c r="A29" s="40">
        <v>11</v>
      </c>
      <c r="B29" s="49">
        <v>5987534</v>
      </c>
      <c r="C29" s="32">
        <v>0</v>
      </c>
      <c r="D29" s="32">
        <v>0</v>
      </c>
      <c r="E29" s="33">
        <v>13</v>
      </c>
      <c r="F29" s="34" t="s">
        <v>151</v>
      </c>
      <c r="G29" s="57" t="str">
        <f>G26</f>
        <v>BAUÇA R.</v>
      </c>
      <c r="H29" s="46"/>
      <c r="I29" s="51" t="s">
        <v>26</v>
      </c>
      <c r="J29" s="46"/>
      <c r="K29" s="47"/>
      <c r="L29" s="46"/>
      <c r="M29" s="37">
        <v>0</v>
      </c>
      <c r="N29" s="38" t="e">
        <f t="shared" ca="1" si="0"/>
        <v>#NAME?</v>
      </c>
    </row>
    <row r="30" spans="1:14" s="39" customFormat="1" ht="18" customHeight="1" x14ac:dyDescent="0.2">
      <c r="A30" s="40"/>
      <c r="B30" s="41"/>
      <c r="C30" s="42"/>
      <c r="D30" s="42"/>
      <c r="E30" s="43"/>
      <c r="F30" s="44"/>
      <c r="G30" s="62" t="s">
        <v>28</v>
      </c>
      <c r="H30" s="56" t="e">
        <f ca="1">IF(G30=N29,B29,B31)</f>
        <v>#NAME?</v>
      </c>
      <c r="I30" s="54"/>
      <c r="J30" s="46"/>
      <c r="K30" s="47"/>
      <c r="L30" s="46"/>
      <c r="M30" s="37" t="s">
        <v>142</v>
      </c>
      <c r="N30" s="66" t="e">
        <f t="shared" ca="1" si="0"/>
        <v>#NAME?</v>
      </c>
    </row>
    <row r="31" spans="1:14" s="39" customFormat="1" ht="18" customHeight="1" x14ac:dyDescent="0.2">
      <c r="A31" s="30">
        <v>12</v>
      </c>
      <c r="B31" s="49">
        <v>5973351</v>
      </c>
      <c r="C31" s="32">
        <v>18655</v>
      </c>
      <c r="D31" s="32">
        <v>0</v>
      </c>
      <c r="E31" s="33">
        <v>5</v>
      </c>
      <c r="F31" s="50" t="s">
        <v>152</v>
      </c>
      <c r="G31" s="47" t="s">
        <v>29</v>
      </c>
      <c r="H31" s="46"/>
      <c r="I31" s="54"/>
      <c r="J31" s="46"/>
      <c r="K31" s="46" t="str">
        <f>K16</f>
        <v>REYNES A.</v>
      </c>
      <c r="L31" s="46"/>
      <c r="M31" s="37">
        <v>1</v>
      </c>
      <c r="N31" s="38" t="e">
        <f t="shared" ca="1" si="0"/>
        <v>#NAME?</v>
      </c>
    </row>
    <row r="32" spans="1:14" s="39" customFormat="1" ht="18" customHeight="1" x14ac:dyDescent="0.2">
      <c r="A32" s="40"/>
      <c r="B32" s="41"/>
      <c r="C32" s="42"/>
      <c r="D32" s="42"/>
      <c r="E32" s="43"/>
      <c r="F32" s="53"/>
      <c r="G32" s="48"/>
      <c r="H32" s="46"/>
      <c r="I32" s="54"/>
      <c r="J32" s="46"/>
      <c r="K32" s="60" t="s">
        <v>31</v>
      </c>
      <c r="L32" s="56" t="e">
        <f ca="1">IF(K32=I28,J28,J36)</f>
        <v>#NAME?</v>
      </c>
      <c r="M32" s="37" t="s">
        <v>142</v>
      </c>
      <c r="N32" s="66" t="e">
        <f t="shared" ca="1" si="0"/>
        <v>#NAME?</v>
      </c>
    </row>
    <row r="33" spans="1:14" s="39" customFormat="1" ht="18" customHeight="1" x14ac:dyDescent="0.2">
      <c r="A33" s="40">
        <v>13</v>
      </c>
      <c r="B33" s="49">
        <v>5979622</v>
      </c>
      <c r="C33" s="32">
        <v>18655</v>
      </c>
      <c r="D33" s="32">
        <v>0</v>
      </c>
      <c r="E33" s="33">
        <v>4</v>
      </c>
      <c r="F33" s="34" t="s">
        <v>153</v>
      </c>
      <c r="G33" s="48"/>
      <c r="H33" s="46"/>
      <c r="I33" s="54"/>
      <c r="J33" s="46"/>
      <c r="K33" s="47" t="s">
        <v>203</v>
      </c>
      <c r="L33" s="48"/>
      <c r="M33" s="37">
        <v>1</v>
      </c>
      <c r="N33" s="38" t="e">
        <f t="shared" ca="1" si="0"/>
        <v>#NAME?</v>
      </c>
    </row>
    <row r="34" spans="1:14" s="39" customFormat="1" ht="18" customHeight="1" x14ac:dyDescent="0.2">
      <c r="A34" s="40"/>
      <c r="B34" s="41"/>
      <c r="C34" s="42"/>
      <c r="D34" s="42"/>
      <c r="E34" s="52"/>
      <c r="F34" s="44"/>
      <c r="G34" s="67" t="s">
        <v>30</v>
      </c>
      <c r="H34" s="46" t="e">
        <f ca="1">IF(G34=N33,B33,B35)</f>
        <v>#NAME?</v>
      </c>
      <c r="I34" s="54"/>
      <c r="J34" s="46"/>
      <c r="K34" s="48"/>
      <c r="L34" s="48"/>
      <c r="M34" s="37" t="s">
        <v>142</v>
      </c>
      <c r="N34" s="66" t="e">
        <f t="shared" ca="1" si="0"/>
        <v>#NAME?</v>
      </c>
    </row>
    <row r="35" spans="1:14" s="39" customFormat="1" ht="18" customHeight="1" x14ac:dyDescent="0.2">
      <c r="A35" s="40">
        <v>14</v>
      </c>
      <c r="B35" s="49">
        <v>5990397</v>
      </c>
      <c r="C35" s="32">
        <v>0</v>
      </c>
      <c r="D35" s="32">
        <v>0</v>
      </c>
      <c r="E35" s="33">
        <v>12</v>
      </c>
      <c r="F35" s="50" t="s">
        <v>154</v>
      </c>
      <c r="G35" s="51" t="s">
        <v>21</v>
      </c>
      <c r="H35" s="46"/>
      <c r="I35" s="57" t="str">
        <f>I28</f>
        <v>BAUÇA R.</v>
      </c>
      <c r="J35" s="46"/>
      <c r="K35" s="48"/>
      <c r="L35" s="48"/>
      <c r="M35" s="37">
        <v>0</v>
      </c>
      <c r="N35" s="38" t="e">
        <f t="shared" ca="1" si="0"/>
        <v>#NAME?</v>
      </c>
    </row>
    <row r="36" spans="1:14" s="39" customFormat="1" ht="18" customHeight="1" x14ac:dyDescent="0.2">
      <c r="A36" s="40"/>
      <c r="B36" s="41"/>
      <c r="C36" s="42"/>
      <c r="D36" s="42"/>
      <c r="E36" s="52"/>
      <c r="F36" s="53"/>
      <c r="G36" s="54"/>
      <c r="H36" s="46"/>
      <c r="I36" s="62" t="s">
        <v>31</v>
      </c>
      <c r="J36" s="56" t="e">
        <f ca="1">IF(I36=G34,H34,H38)</f>
        <v>#NAME?</v>
      </c>
      <c r="K36" s="58" t="s">
        <v>32</v>
      </c>
      <c r="L36" s="48"/>
      <c r="M36" s="37" t="s">
        <v>142</v>
      </c>
      <c r="N36" s="66" t="e">
        <f t="shared" ca="1" si="0"/>
        <v>#NAME?</v>
      </c>
    </row>
    <row r="37" spans="1:14" s="39" customFormat="1" ht="18" customHeight="1" x14ac:dyDescent="0.2">
      <c r="A37" s="40">
        <v>15</v>
      </c>
      <c r="B37" s="49">
        <v>5988459</v>
      </c>
      <c r="C37" s="32">
        <v>18655</v>
      </c>
      <c r="D37" s="32">
        <v>0</v>
      </c>
      <c r="E37" s="33">
        <v>9</v>
      </c>
      <c r="F37" s="34" t="s">
        <v>155</v>
      </c>
      <c r="G37" s="57" t="str">
        <f>G34</f>
        <v>BAUÇA M.</v>
      </c>
      <c r="H37" s="46"/>
      <c r="I37" s="47" t="s">
        <v>21</v>
      </c>
      <c r="J37" s="47"/>
      <c r="K37" s="47"/>
      <c r="L37" s="48"/>
      <c r="M37" s="37">
        <v>1</v>
      </c>
      <c r="N37" s="38" t="e">
        <f t="shared" ca="1" si="0"/>
        <v>#NAME?</v>
      </c>
    </row>
    <row r="38" spans="1:14" s="39" customFormat="1" ht="18" customHeight="1" x14ac:dyDescent="0.2">
      <c r="A38" s="40"/>
      <c r="B38" s="41"/>
      <c r="C38" s="42"/>
      <c r="D38" s="42"/>
      <c r="E38" s="43"/>
      <c r="F38" s="44"/>
      <c r="G38" s="62" t="s">
        <v>31</v>
      </c>
      <c r="H38" s="56" t="e">
        <f ca="1">IF(G38=N37,B37,B39)</f>
        <v>#NAME?</v>
      </c>
      <c r="I38" s="47"/>
      <c r="J38" s="47"/>
      <c r="K38" s="47"/>
      <c r="L38" s="48"/>
      <c r="M38" s="37" t="s">
        <v>142</v>
      </c>
      <c r="N38" s="66" t="e">
        <f t="shared" ca="1" si="0"/>
        <v>#NAME?</v>
      </c>
    </row>
    <row r="39" spans="1:14" s="39" customFormat="1" ht="18" customHeight="1" x14ac:dyDescent="0.2">
      <c r="A39" s="30">
        <v>16</v>
      </c>
      <c r="B39" s="49">
        <v>5980968</v>
      </c>
      <c r="C39" s="32">
        <v>18655</v>
      </c>
      <c r="D39" s="32">
        <v>0</v>
      </c>
      <c r="E39" s="33">
        <v>8</v>
      </c>
      <c r="F39" s="50" t="s">
        <v>156</v>
      </c>
      <c r="G39" s="47" t="s">
        <v>33</v>
      </c>
      <c r="H39" s="47"/>
      <c r="I39" s="47"/>
      <c r="J39" s="47"/>
      <c r="K39" s="47"/>
      <c r="L39" s="68"/>
      <c r="M39" s="37">
        <v>1</v>
      </c>
      <c r="N39" s="38" t="e">
        <f t="shared" ca="1" si="0"/>
        <v>#NAME?</v>
      </c>
    </row>
    <row r="40" spans="1:14" ht="13.5" thickBot="1" x14ac:dyDescent="0.25">
      <c r="A40" s="232" t="s">
        <v>34</v>
      </c>
      <c r="B40" s="232"/>
      <c r="C40" s="69"/>
      <c r="D40" s="69"/>
      <c r="E40" s="69"/>
      <c r="F40" s="69"/>
      <c r="G40" s="70"/>
      <c r="H40" s="70"/>
      <c r="I40" s="70"/>
      <c r="J40" s="70"/>
      <c r="K40" s="70"/>
      <c r="L40" s="70"/>
      <c r="N40" s="66" t="e">
        <f ca="1">jugador($F40)</f>
        <v>#NAME?</v>
      </c>
    </row>
    <row r="41" spans="1:14" s="75" customFormat="1" ht="9" customHeight="1" x14ac:dyDescent="0.2">
      <c r="A41" s="233" t="s">
        <v>35</v>
      </c>
      <c r="B41" s="234"/>
      <c r="C41" s="234"/>
      <c r="D41" s="235"/>
      <c r="E41" s="72" t="s">
        <v>36</v>
      </c>
      <c r="F41" s="73" t="s">
        <v>37</v>
      </c>
      <c r="G41" s="236" t="s">
        <v>38</v>
      </c>
      <c r="H41" s="237"/>
      <c r="I41" s="238"/>
      <c r="J41" s="74"/>
      <c r="K41" s="237" t="s">
        <v>39</v>
      </c>
      <c r="L41" s="239"/>
      <c r="N41" s="76"/>
    </row>
    <row r="42" spans="1:14" s="75" customFormat="1" ht="9" customHeight="1" thickBot="1" x14ac:dyDescent="0.25">
      <c r="A42" s="240" t="s">
        <v>40</v>
      </c>
      <c r="B42" s="241"/>
      <c r="C42" s="241"/>
      <c r="D42" s="242"/>
      <c r="E42" s="77">
        <v>1</v>
      </c>
      <c r="F42" s="78" t="str">
        <f>IF(ISTEXT(VLOOKUP(E42,E$9:F$39,2,FALSE)),VLOOKUP(E42,E$9:F$39,2,FALSE),"")</f>
        <v>ESTELRICH SUAREZ, JUAN</v>
      </c>
      <c r="G42" s="243"/>
      <c r="H42" s="244"/>
      <c r="I42" s="245"/>
      <c r="J42" s="79"/>
      <c r="K42" s="244"/>
      <c r="L42" s="246"/>
      <c r="N42" s="66"/>
    </row>
    <row r="43" spans="1:14" s="75" customFormat="1" ht="9" customHeight="1" x14ac:dyDescent="0.2">
      <c r="A43" s="247" t="s">
        <v>41</v>
      </c>
      <c r="B43" s="248"/>
      <c r="C43" s="248"/>
      <c r="D43" s="249"/>
      <c r="E43" s="80">
        <v>2</v>
      </c>
      <c r="F43" s="81" t="str">
        <f t="shared" ref="F43:F49" si="1">IF(ISTEXT(VLOOKUP(E43,E$9:F$39,2,FALSE)),VLOOKUP(E43,E$9:F$39,2,FALSE),"")</f>
        <v>REYNES MORELL, ADRIA</v>
      </c>
      <c r="G43" s="243"/>
      <c r="H43" s="244"/>
      <c r="I43" s="245"/>
      <c r="J43" s="79"/>
      <c r="K43" s="244"/>
      <c r="L43" s="246"/>
      <c r="N43" s="76"/>
    </row>
    <row r="44" spans="1:14" s="75" customFormat="1" ht="9" customHeight="1" thickBot="1" x14ac:dyDescent="0.25">
      <c r="A44" s="250" t="s">
        <v>42</v>
      </c>
      <c r="B44" s="251"/>
      <c r="C44" s="251"/>
      <c r="D44" s="252"/>
      <c r="E44" s="80">
        <v>3</v>
      </c>
      <c r="F44" s="81" t="str">
        <f t="shared" si="1"/>
        <v>BAUÇA MORLA, RAFEL</v>
      </c>
      <c r="G44" s="243"/>
      <c r="H44" s="244"/>
      <c r="I44" s="245"/>
      <c r="J44" s="79"/>
      <c r="K44" s="244"/>
      <c r="L44" s="246"/>
      <c r="N44" s="66"/>
    </row>
    <row r="45" spans="1:14" s="75" customFormat="1" ht="9" customHeight="1" x14ac:dyDescent="0.2">
      <c r="A45" s="233" t="s">
        <v>43</v>
      </c>
      <c r="B45" s="234"/>
      <c r="C45" s="234"/>
      <c r="D45" s="235"/>
      <c r="E45" s="80">
        <v>4</v>
      </c>
      <c r="F45" s="81" t="str">
        <f t="shared" si="1"/>
        <v>CIFRE CIFRE, JOAN</v>
      </c>
      <c r="G45" s="243"/>
      <c r="H45" s="244"/>
      <c r="I45" s="245"/>
      <c r="J45" s="79"/>
      <c r="K45" s="244"/>
      <c r="L45" s="246"/>
    </row>
    <row r="46" spans="1:14" s="75" customFormat="1" ht="9" customHeight="1" thickBot="1" x14ac:dyDescent="0.25">
      <c r="A46" s="253"/>
      <c r="B46" s="254"/>
      <c r="C46" s="254"/>
      <c r="D46" s="255"/>
      <c r="E46" s="82">
        <v>5</v>
      </c>
      <c r="F46" s="83" t="str">
        <f t="shared" si="1"/>
        <v>CRESPI MIRALLES, JOAN MIQUE</v>
      </c>
      <c r="G46" s="243"/>
      <c r="H46" s="244"/>
      <c r="I46" s="245"/>
      <c r="J46" s="79"/>
      <c r="K46" s="244"/>
      <c r="L46" s="246"/>
    </row>
    <row r="47" spans="1:14" s="75" customFormat="1" ht="9" customHeight="1" x14ac:dyDescent="0.2">
      <c r="A47" s="233" t="s">
        <v>44</v>
      </c>
      <c r="B47" s="234"/>
      <c r="C47" s="234"/>
      <c r="D47" s="235"/>
      <c r="E47" s="82">
        <v>6</v>
      </c>
      <c r="F47" s="83" t="str">
        <f t="shared" si="1"/>
        <v>FLUXA CALAFAT, ANTONI</v>
      </c>
      <c r="G47" s="243"/>
      <c r="H47" s="244"/>
      <c r="I47" s="245"/>
      <c r="J47" s="79"/>
      <c r="K47" s="244"/>
      <c r="L47" s="246"/>
    </row>
    <row r="48" spans="1:14" s="75" customFormat="1" ht="9" customHeight="1" x14ac:dyDescent="0.2">
      <c r="A48" s="256" t="str">
        <f>K6</f>
        <v>MARTIN CERDO FUENTENEBRO</v>
      </c>
      <c r="B48" s="257"/>
      <c r="C48" s="257"/>
      <c r="D48" s="258"/>
      <c r="E48" s="82">
        <v>7</v>
      </c>
      <c r="F48" s="83" t="str">
        <f t="shared" si="1"/>
        <v>JUAN PALOU, JORDI</v>
      </c>
      <c r="G48" s="243"/>
      <c r="H48" s="244"/>
      <c r="I48" s="245"/>
      <c r="J48" s="79"/>
      <c r="K48" s="244"/>
      <c r="L48" s="246"/>
    </row>
    <row r="49" spans="1:12" s="75" customFormat="1" ht="9" customHeight="1" thickBot="1" x14ac:dyDescent="0.25">
      <c r="A49" s="259">
        <v>5796796</v>
      </c>
      <c r="B49" s="260"/>
      <c r="C49" s="260"/>
      <c r="D49" s="261"/>
      <c r="E49" s="84">
        <v>8</v>
      </c>
      <c r="F49" s="85" t="str">
        <f t="shared" si="1"/>
        <v>JUAN PALOU, ADRIA</v>
      </c>
      <c r="G49" s="262"/>
      <c r="H49" s="263"/>
      <c r="I49" s="264"/>
      <c r="J49" s="86"/>
      <c r="K49" s="263"/>
      <c r="L49" s="265"/>
    </row>
    <row r="50" spans="1:12" s="75" customFormat="1" x14ac:dyDescent="0.2">
      <c r="B50" s="87" t="s">
        <v>45</v>
      </c>
      <c r="F50" s="88"/>
      <c r="G50" s="88"/>
      <c r="H50" s="88"/>
      <c r="I50" s="89"/>
      <c r="J50" s="89"/>
      <c r="K50" s="266" t="s">
        <v>46</v>
      </c>
      <c r="L50" s="266"/>
    </row>
    <row r="51" spans="1:12" s="75" customFormat="1" x14ac:dyDescent="0.2">
      <c r="F51" s="90" t="s">
        <v>47</v>
      </c>
      <c r="G51" s="267" t="s">
        <v>48</v>
      </c>
      <c r="H51" s="267"/>
      <c r="I51" s="267"/>
      <c r="J51" s="91"/>
      <c r="K51" s="301">
        <v>42904</v>
      </c>
      <c r="L51" s="89"/>
    </row>
  </sheetData>
  <sheetProtection password="CC8C" sheet="1" formatCells="0"/>
  <mergeCells count="36">
    <mergeCell ref="A49:D49"/>
    <mergeCell ref="G49:I49"/>
    <mergeCell ref="K49:L49"/>
    <mergeCell ref="K50:L50"/>
    <mergeCell ref="G51:I51"/>
    <mergeCell ref="A47:D47"/>
    <mergeCell ref="G47:I47"/>
    <mergeCell ref="K47:L47"/>
    <mergeCell ref="A48:D48"/>
    <mergeCell ref="G48:I48"/>
    <mergeCell ref="K48:L48"/>
    <mergeCell ref="A45:D45"/>
    <mergeCell ref="G45:I45"/>
    <mergeCell ref="K45:L45"/>
    <mergeCell ref="A46:D46"/>
    <mergeCell ref="G46:I46"/>
    <mergeCell ref="K46:L46"/>
    <mergeCell ref="A43:D43"/>
    <mergeCell ref="G43:I43"/>
    <mergeCell ref="K43:L43"/>
    <mergeCell ref="A44:D44"/>
    <mergeCell ref="G44:I44"/>
    <mergeCell ref="K44:L44"/>
    <mergeCell ref="A40:B40"/>
    <mergeCell ref="A41:D41"/>
    <mergeCell ref="G41:I41"/>
    <mergeCell ref="K41:L41"/>
    <mergeCell ref="A42:D42"/>
    <mergeCell ref="G42:I42"/>
    <mergeCell ref="K42:L42"/>
    <mergeCell ref="A6:E6"/>
    <mergeCell ref="A1:L1"/>
    <mergeCell ref="A2:L2"/>
    <mergeCell ref="A3:E3"/>
    <mergeCell ref="A4:E4"/>
    <mergeCell ref="A5:E5"/>
  </mergeCells>
  <conditionalFormatting sqref="F42:F49">
    <cfRule type="expression" dxfId="22" priority="5" stopIfTrue="1">
      <formula>(E42&gt;$L$9)</formula>
    </cfRule>
  </conditionalFormatting>
  <conditionalFormatting sqref="B10:D10 F10 F12 B12:D12 B14:D14 F14 F16 B16:D16 B18:D18 F18 F20 B20:D20 B22:D22 F22 F24 B24:D24 B26:D26 F26 F28 B28:D28 B30:D30 F30 F32 B32:D32 B34:D34 F34 F36 B36:D36 B38:D38 F38">
    <cfRule type="expression" dxfId="21" priority="6" stopIfTrue="1">
      <formula>AND($E10&lt;=$L$9,$M10&gt;0,$D10&lt;&gt;"Alt")</formula>
    </cfRule>
  </conditionalFormatting>
  <conditionalFormatting sqref="B9:D39 F9:F39">
    <cfRule type="expression" dxfId="20" priority="7" stopIfTrue="1">
      <formula>AND($E9&lt;=$L$9,$E9&gt;0,$M9&gt;0,$D9&lt;&gt;"Alt")</formula>
    </cfRule>
  </conditionalFormatting>
  <conditionalFormatting sqref="E9 E11 E13 E15 E17 E19 E21 E23 E25 E27 E29 E31 E33 E35 E37 E39">
    <cfRule type="expression" dxfId="19" priority="8" stopIfTrue="1">
      <formula>AND($E9&lt;=$L$9,$M9&gt;0,$D9&lt;&gt;"Alt")</formula>
    </cfRule>
  </conditionalFormatting>
  <dataValidations count="3">
    <dataValidation type="list" allowBlank="1" showInputMessage="1" showErrorMessage="1" sqref="G38 G10 G14 G18 G22 G26 G30 G34">
      <formula1>$N9:$N11</formula1>
    </dataValidation>
    <dataValidation type="list" allowBlank="1" showInputMessage="1" showErrorMessage="1" sqref="K32 K16">
      <formula1>$I19:$I20</formula1>
    </dataValidation>
    <dataValidation type="list" allowBlank="1" showInputMessage="1" showErrorMessage="1" sqref="I36 I12 I20 I28">
      <formula1>$G13:$G14</formula1>
    </dataValidation>
  </dataValidations>
  <printOptions horizontalCentered="1" verticalCentered="1"/>
  <pageMargins left="0" right="0" top="0" bottom="0" header="0" footer="0"/>
  <pageSetup paperSize="9" scale="99" orientation="portrait"/>
  <headerFooter alignWithMargin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0C0C03E-5E1E-554D-834F-1111CF1A2F25}">
            <xm:f>'Macintosh HD:Users:marticerdofuentenebro:Desktop:Torneig Sant Joan 2017:[benj masc formulari.xlsm]Prep Prev'!#REF!=4</xm:f>
            <x14:dxf>
              <border>
                <right/>
                <vertical/>
                <horizontal/>
              </border>
            </x14:dxf>
          </x14:cfRule>
          <xm:sqref>I13:I20 I29:I36</xm:sqref>
        </x14:conditionalFormatting>
        <x14:conditionalFormatting xmlns:xm="http://schemas.microsoft.com/office/excel/2006/main">
          <x14:cfRule type="expression" priority="3" id="{4A95FCD0-E24C-C04C-8915-AF08CFC9CC43}">
            <xm:f>'Macintosh HD:Users:marticerdofuentenebro:Desktop:Torneig Sant Joan 2017:[benj masc formulari.xlsm]Prep Prev'!#REF!=4</xm:f>
            <x14:dxf>
              <border>
                <bottom/>
                <vertical/>
                <horizontal/>
              </border>
            </x14:dxf>
          </x14:cfRule>
          <xm:sqref>K16 K32</xm:sqref>
        </x14:conditionalFormatting>
        <x14:conditionalFormatting xmlns:xm="http://schemas.microsoft.com/office/excel/2006/main">
          <x14:cfRule type="expression" priority="2" id="{B7E5331E-90B2-DD42-BA27-866DC106920E}">
            <xm:f>'Macintosh HD:Users:marticerdofuentenebro:Desktop:Torneig Sant Joan 2017:[benj masc formulari.xlsm]Prep Prev'!#REF!=8</xm:f>
            <x14:dxf>
              <border>
                <right/>
                <vertical/>
                <horizontal/>
              </border>
            </x14:dxf>
          </x14:cfRule>
          <xm:sqref>G11:G14 G19:G22 G27:G30 G35:G38 I13:I20 I29:I36</xm:sqref>
        </x14:conditionalFormatting>
        <x14:conditionalFormatting xmlns:xm="http://schemas.microsoft.com/office/excel/2006/main">
          <x14:cfRule type="expression" priority="1" id="{81446CCF-5220-7949-B23B-1E43EBD16079}">
            <xm:f>'Macintosh HD:Users:marticerdofuentenebro:Desktop:Torneig Sant Joan 2017:[benj masc formulari.xlsm]Prep Prev'!#REF!=8</xm:f>
            <x14:dxf>
              <border>
                <bottom/>
                <vertical/>
                <horizontal/>
              </border>
            </x14:dxf>
          </x14:cfRule>
          <xm:sqref>I12 I20 K16 I28 K32 I36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P51"/>
  <sheetViews>
    <sheetView showGridLines="0" showZeros="0" workbookViewId="0">
      <selection activeCell="K51" sqref="K51"/>
    </sheetView>
  </sheetViews>
  <sheetFormatPr baseColWidth="10" defaultColWidth="9.140625" defaultRowHeight="12.75" x14ac:dyDescent="0.2"/>
  <cols>
    <col min="1" max="1" width="2.7109375" style="71" bestFit="1" customWidth="1"/>
    <col min="2" max="2" width="7.42578125" style="71" bestFit="1" customWidth="1"/>
    <col min="3" max="3" width="5.28515625" style="71" customWidth="1"/>
    <col min="4" max="4" width="4" style="71" customWidth="1"/>
    <col min="5" max="5" width="2.85546875" style="71" customWidth="1"/>
    <col min="6" max="6" width="24.7109375" style="71" bestFit="1" customWidth="1"/>
    <col min="7" max="7" width="13.7109375" style="92" customWidth="1"/>
    <col min="8" max="8" width="16.85546875" style="92" hidden="1" customWidth="1"/>
    <col min="9" max="9" width="13.7109375" style="92" customWidth="1"/>
    <col min="10" max="10" width="14.7109375" style="92" hidden="1" customWidth="1"/>
    <col min="11" max="11" width="13.7109375" style="92" customWidth="1"/>
    <col min="12" max="12" width="14.85546875" style="92" hidden="1" customWidth="1"/>
    <col min="13" max="13" width="13.7109375" style="92" customWidth="1"/>
    <col min="14" max="14" width="6.42578125" style="125" hidden="1" customWidth="1"/>
    <col min="15" max="15" width="9.42578125" style="71" hidden="1" customWidth="1"/>
    <col min="16" max="16" width="19.42578125" style="71" hidden="1" customWidth="1"/>
    <col min="17" max="16384" width="9.140625" style="71"/>
  </cols>
  <sheetData>
    <row r="1" spans="1:16" s="1" customFormat="1" ht="25.5" x14ac:dyDescent="0.2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93"/>
    </row>
    <row r="2" spans="1:16" s="2" customFormat="1" x14ac:dyDescent="0.2">
      <c r="A2" s="229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94"/>
    </row>
    <row r="3" spans="1:16" s="6" customFormat="1" ht="9" customHeight="1" x14ac:dyDescent="0.2">
      <c r="A3" s="230" t="s">
        <v>1</v>
      </c>
      <c r="B3" s="230"/>
      <c r="C3" s="230"/>
      <c r="D3" s="230"/>
      <c r="E3" s="230"/>
      <c r="F3" s="3" t="s">
        <v>2</v>
      </c>
      <c r="G3" s="3" t="s">
        <v>3</v>
      </c>
      <c r="H3" s="3"/>
      <c r="I3" s="4"/>
      <c r="J3" s="4"/>
      <c r="K3" s="3" t="s">
        <v>4</v>
      </c>
      <c r="L3" s="95"/>
      <c r="M3" s="5"/>
      <c r="N3" s="96"/>
    </row>
    <row r="4" spans="1:16" s="11" customFormat="1" ht="11.25" x14ac:dyDescent="0.2">
      <c r="A4" s="231">
        <v>42884</v>
      </c>
      <c r="B4" s="231"/>
      <c r="C4" s="231"/>
      <c r="D4" s="231"/>
      <c r="E4" s="231"/>
      <c r="F4" s="7" t="s">
        <v>108</v>
      </c>
      <c r="G4" s="299" t="e">
        <f>Ciudad</f>
        <v>#NAME?</v>
      </c>
      <c r="H4" s="8"/>
      <c r="I4" s="9"/>
      <c r="J4" s="9"/>
      <c r="K4" s="7" t="s">
        <v>110</v>
      </c>
      <c r="L4" s="97"/>
      <c r="M4" s="10"/>
      <c r="N4" s="98"/>
      <c r="P4" s="99" t="e">
        <f>Habil</f>
        <v>#NAME?</v>
      </c>
    </row>
    <row r="5" spans="1:16" s="6" customFormat="1" ht="9" x14ac:dyDescent="0.2">
      <c r="A5" s="230" t="s">
        <v>5</v>
      </c>
      <c r="B5" s="230"/>
      <c r="C5" s="230"/>
      <c r="D5" s="230"/>
      <c r="E5" s="230"/>
      <c r="F5" s="13" t="s">
        <v>6</v>
      </c>
      <c r="G5" s="4" t="s">
        <v>7</v>
      </c>
      <c r="H5" s="4"/>
      <c r="I5" s="4"/>
      <c r="J5" s="4"/>
      <c r="K5" s="14" t="s">
        <v>8</v>
      </c>
      <c r="L5" s="100"/>
      <c r="M5" s="5"/>
      <c r="N5" s="96"/>
      <c r="P5" s="101"/>
    </row>
    <row r="6" spans="1:16" s="11" customFormat="1" ht="12" thickBot="1" x14ac:dyDescent="0.25">
      <c r="A6" s="227" t="s">
        <v>137</v>
      </c>
      <c r="B6" s="227"/>
      <c r="C6" s="227"/>
      <c r="D6" s="227"/>
      <c r="E6" s="227"/>
      <c r="F6" s="16" t="s">
        <v>138</v>
      </c>
      <c r="G6" s="16" t="s">
        <v>139</v>
      </c>
      <c r="H6" s="16"/>
      <c r="I6" s="17"/>
      <c r="J6" s="17"/>
      <c r="K6" s="18" t="s">
        <v>140</v>
      </c>
      <c r="L6" s="102"/>
      <c r="M6" s="10"/>
      <c r="N6" s="98"/>
      <c r="P6" s="99" t="s">
        <v>9</v>
      </c>
    </row>
    <row r="7" spans="1:16" s="23" customFormat="1" ht="9" x14ac:dyDescent="0.2">
      <c r="A7" s="19"/>
      <c r="B7" s="20" t="s">
        <v>10</v>
      </c>
      <c r="C7" s="21" t="s">
        <v>11</v>
      </c>
      <c r="D7" s="21" t="s">
        <v>12</v>
      </c>
      <c r="E7" s="20" t="s">
        <v>13</v>
      </c>
      <c r="F7" s="21" t="str">
        <f>IF(G6="Femenino","Jugadora","Jugador")</f>
        <v>Jugador</v>
      </c>
      <c r="G7" s="21" t="s">
        <v>50</v>
      </c>
      <c r="H7" s="21"/>
      <c r="I7" s="21" t="s">
        <v>51</v>
      </c>
      <c r="J7" s="21"/>
      <c r="K7" s="21" t="s">
        <v>52</v>
      </c>
      <c r="L7" s="103"/>
      <c r="M7" s="22"/>
      <c r="N7" s="104"/>
      <c r="P7" s="105"/>
    </row>
    <row r="8" spans="1:16" s="23" customFormat="1" ht="7.5" customHeight="1" x14ac:dyDescent="0.2">
      <c r="A8" s="106"/>
      <c r="B8" s="26"/>
      <c r="C8" s="27"/>
      <c r="D8" s="27"/>
      <c r="E8" s="28"/>
      <c r="F8" s="29"/>
      <c r="G8" s="27"/>
      <c r="H8" s="27"/>
      <c r="I8" s="27"/>
      <c r="J8" s="27"/>
      <c r="K8" s="27"/>
      <c r="L8" s="27"/>
      <c r="M8" s="27"/>
      <c r="N8" s="104"/>
      <c r="P8" s="105"/>
    </row>
    <row r="9" spans="1:16" s="39" customFormat="1" ht="18" customHeight="1" x14ac:dyDescent="0.2">
      <c r="A9" s="107">
        <v>1</v>
      </c>
      <c r="B9" s="49">
        <v>5963708</v>
      </c>
      <c r="C9" s="32">
        <v>9978</v>
      </c>
      <c r="D9" s="32">
        <v>0</v>
      </c>
      <c r="E9" s="33">
        <v>1</v>
      </c>
      <c r="F9" s="34" t="s">
        <v>157</v>
      </c>
      <c r="G9" s="35"/>
      <c r="H9" s="35"/>
      <c r="I9" s="35"/>
      <c r="J9" s="35"/>
      <c r="K9" s="35"/>
      <c r="L9" s="35"/>
      <c r="M9" s="36">
        <v>4</v>
      </c>
      <c r="N9" s="108"/>
      <c r="O9" s="38">
        <v>15</v>
      </c>
      <c r="P9" s="66" t="e">
        <f ca="1">jugador($F9)</f>
        <v>#NAME?</v>
      </c>
    </row>
    <row r="10" spans="1:16" s="39" customFormat="1" ht="18" customHeight="1" x14ac:dyDescent="0.2">
      <c r="A10" s="109"/>
      <c r="B10" s="41"/>
      <c r="C10" s="42"/>
      <c r="D10" s="42"/>
      <c r="E10" s="43"/>
      <c r="F10" s="44"/>
      <c r="G10" s="45" t="s">
        <v>53</v>
      </c>
      <c r="H10" s="110" t="e">
        <f ca="1">IF(G10=P9,B9,B11)</f>
        <v>#NAME?</v>
      </c>
      <c r="I10" s="47"/>
      <c r="J10" s="47"/>
      <c r="K10" s="48"/>
      <c r="L10" s="48"/>
      <c r="M10" s="48"/>
      <c r="N10" s="108"/>
      <c r="O10" s="111"/>
      <c r="P10" s="66"/>
    </row>
    <row r="11" spans="1:16" s="39" customFormat="1" ht="18" customHeight="1" x14ac:dyDescent="0.2">
      <c r="A11" s="109">
        <v>2</v>
      </c>
      <c r="B11" s="49" t="s">
        <v>142</v>
      </c>
      <c r="C11" s="32" t="s">
        <v>142</v>
      </c>
      <c r="D11" s="32" t="s">
        <v>142</v>
      </c>
      <c r="E11" s="33"/>
      <c r="F11" s="50" t="s">
        <v>143</v>
      </c>
      <c r="G11" s="51"/>
      <c r="H11" s="112"/>
      <c r="I11" s="47"/>
      <c r="J11" s="47"/>
      <c r="K11" s="48"/>
      <c r="L11" s="48"/>
      <c r="M11" s="48"/>
      <c r="N11" s="108"/>
      <c r="O11" s="38" t="s">
        <v>142</v>
      </c>
      <c r="P11" s="66" t="e">
        <f ca="1">jugador($F11)</f>
        <v>#NAME?</v>
      </c>
    </row>
    <row r="12" spans="1:16" s="39" customFormat="1" ht="18" customHeight="1" x14ac:dyDescent="0.2">
      <c r="A12" s="109"/>
      <c r="B12" s="41"/>
      <c r="C12" s="42"/>
      <c r="D12" s="42"/>
      <c r="E12" s="52"/>
      <c r="F12" s="53"/>
      <c r="G12" s="54"/>
      <c r="H12" s="112"/>
      <c r="I12" s="60" t="s">
        <v>19</v>
      </c>
      <c r="J12" s="113" t="e">
        <f ca="1">IF(I12=G10,H10,H14)</f>
        <v>#NAME?</v>
      </c>
      <c r="K12" s="47"/>
      <c r="L12" s="47"/>
      <c r="M12" s="48"/>
      <c r="N12" s="108"/>
      <c r="O12" s="111"/>
      <c r="P12" s="66"/>
    </row>
    <row r="13" spans="1:16" s="39" customFormat="1" ht="18" customHeight="1" x14ac:dyDescent="0.2">
      <c r="A13" s="109">
        <v>3</v>
      </c>
      <c r="B13" s="49">
        <v>5973294</v>
      </c>
      <c r="C13" s="32">
        <v>14139</v>
      </c>
      <c r="D13" s="32">
        <v>0</v>
      </c>
      <c r="E13" s="33">
        <v>5</v>
      </c>
      <c r="F13" s="34" t="s">
        <v>158</v>
      </c>
      <c r="G13" s="57" t="str">
        <f>G10</f>
        <v>ONCO X.</v>
      </c>
      <c r="H13" s="114"/>
      <c r="I13" s="51" t="s">
        <v>54</v>
      </c>
      <c r="J13" s="115"/>
      <c r="K13" s="47"/>
      <c r="L13" s="47"/>
      <c r="M13" s="48"/>
      <c r="N13" s="108"/>
      <c r="O13" s="38">
        <v>5</v>
      </c>
      <c r="P13" s="66" t="e">
        <f ca="1">jugador($F13)</f>
        <v>#NAME?</v>
      </c>
    </row>
    <row r="14" spans="1:16" s="39" customFormat="1" ht="18" customHeight="1" x14ac:dyDescent="0.2">
      <c r="A14" s="109"/>
      <c r="B14" s="41"/>
      <c r="C14" s="42"/>
      <c r="D14" s="42"/>
      <c r="E14" s="52"/>
      <c r="F14" s="44"/>
      <c r="G14" s="62" t="s">
        <v>19</v>
      </c>
      <c r="H14" s="116" t="e">
        <f ca="1">IF(G14=P13,B13,B15)</f>
        <v>#NAME?</v>
      </c>
      <c r="I14" s="54"/>
      <c r="J14" s="115"/>
      <c r="K14" s="47"/>
      <c r="L14" s="47"/>
      <c r="M14" s="48"/>
      <c r="N14" s="108"/>
      <c r="O14" s="111"/>
      <c r="P14" s="66"/>
    </row>
    <row r="15" spans="1:16" s="39" customFormat="1" ht="18" customHeight="1" x14ac:dyDescent="0.2">
      <c r="A15" s="109">
        <v>4</v>
      </c>
      <c r="B15" s="49">
        <v>5943544</v>
      </c>
      <c r="C15" s="32">
        <v>18655</v>
      </c>
      <c r="D15" s="32" t="s">
        <v>27</v>
      </c>
      <c r="E15" s="33">
        <v>11</v>
      </c>
      <c r="F15" s="50" t="s">
        <v>149</v>
      </c>
      <c r="G15" s="47" t="s">
        <v>55</v>
      </c>
      <c r="H15" s="112"/>
      <c r="I15" s="54"/>
      <c r="J15" s="115"/>
      <c r="K15" s="47"/>
      <c r="L15" s="47"/>
      <c r="M15" s="48"/>
      <c r="N15" s="108"/>
      <c r="O15" s="38">
        <v>1</v>
      </c>
      <c r="P15" s="66" t="e">
        <f ca="1">jugador($F15)</f>
        <v>#NAME?</v>
      </c>
    </row>
    <row r="16" spans="1:16" s="39" customFormat="1" ht="18" customHeight="1" x14ac:dyDescent="0.2">
      <c r="A16" s="109"/>
      <c r="B16" s="41"/>
      <c r="C16" s="42"/>
      <c r="D16" s="42"/>
      <c r="E16" s="43"/>
      <c r="F16" s="53"/>
      <c r="G16" s="48"/>
      <c r="H16" s="117"/>
      <c r="I16" s="54"/>
      <c r="J16" s="115"/>
      <c r="K16" s="60" t="s">
        <v>56</v>
      </c>
      <c r="L16" s="115" t="e">
        <f ca="1">IF(K16=I12,J12,J20)</f>
        <v>#NAME?</v>
      </c>
      <c r="M16" s="47"/>
      <c r="N16" s="108"/>
      <c r="O16" s="111"/>
      <c r="P16" s="66"/>
    </row>
    <row r="17" spans="1:16" s="39" customFormat="1" ht="18" customHeight="1" x14ac:dyDescent="0.2">
      <c r="A17" s="107">
        <v>5</v>
      </c>
      <c r="B17" s="49">
        <v>5969631</v>
      </c>
      <c r="C17" s="32">
        <v>10519</v>
      </c>
      <c r="D17" s="32">
        <v>0</v>
      </c>
      <c r="E17" s="33">
        <v>3</v>
      </c>
      <c r="F17" s="34" t="s">
        <v>159</v>
      </c>
      <c r="G17" s="48"/>
      <c r="H17" s="117"/>
      <c r="I17" s="54"/>
      <c r="J17" s="115"/>
      <c r="K17" s="51" t="s">
        <v>55</v>
      </c>
      <c r="L17" s="47"/>
      <c r="M17" s="48"/>
      <c r="N17" s="108"/>
      <c r="O17" s="38">
        <v>13</v>
      </c>
      <c r="P17" s="66" t="e">
        <f ca="1">jugador($F17)</f>
        <v>#NAME?</v>
      </c>
    </row>
    <row r="18" spans="1:16" s="39" customFormat="1" ht="18" customHeight="1" x14ac:dyDescent="0.2">
      <c r="A18" s="109"/>
      <c r="B18" s="41"/>
      <c r="C18" s="42"/>
      <c r="D18" s="42"/>
      <c r="E18" s="43"/>
      <c r="F18" s="44"/>
      <c r="G18" s="45" t="s">
        <v>56</v>
      </c>
      <c r="H18" s="110" t="e">
        <f ca="1">IF(G18=P17,B17,B19)</f>
        <v>#NAME?</v>
      </c>
      <c r="I18" s="54"/>
      <c r="J18" s="115"/>
      <c r="K18" s="54"/>
      <c r="L18" s="47"/>
      <c r="M18" s="48"/>
      <c r="N18" s="108"/>
      <c r="O18" s="111"/>
      <c r="P18" s="66"/>
    </row>
    <row r="19" spans="1:16" s="39" customFormat="1" ht="18" customHeight="1" x14ac:dyDescent="0.2">
      <c r="A19" s="109">
        <v>6</v>
      </c>
      <c r="B19" s="49" t="s">
        <v>142</v>
      </c>
      <c r="C19" s="32" t="s">
        <v>142</v>
      </c>
      <c r="D19" s="32" t="s">
        <v>142</v>
      </c>
      <c r="E19" s="33"/>
      <c r="F19" s="50" t="s">
        <v>143</v>
      </c>
      <c r="G19" s="51"/>
      <c r="H19" s="118"/>
      <c r="I19" s="57" t="str">
        <f>I12</f>
        <v>REYNES A.</v>
      </c>
      <c r="J19" s="115"/>
      <c r="K19" s="54"/>
      <c r="L19" s="47"/>
      <c r="M19" s="48"/>
      <c r="N19" s="108"/>
      <c r="O19" s="38" t="s">
        <v>142</v>
      </c>
      <c r="P19" s="66" t="e">
        <f ca="1">jugador($F19)</f>
        <v>#NAME?</v>
      </c>
    </row>
    <row r="20" spans="1:16" s="39" customFormat="1" ht="18" customHeight="1" x14ac:dyDescent="0.2">
      <c r="A20" s="109"/>
      <c r="B20" s="41"/>
      <c r="C20" s="42"/>
      <c r="D20" s="42"/>
      <c r="E20" s="52"/>
      <c r="F20" s="53"/>
      <c r="G20" s="54"/>
      <c r="H20" s="118"/>
      <c r="I20" s="59" t="s">
        <v>56</v>
      </c>
      <c r="J20" s="113" t="e">
        <f ca="1">IF(I20=G18,H18,H22)</f>
        <v>#NAME?</v>
      </c>
      <c r="K20" s="54"/>
      <c r="L20" s="47"/>
      <c r="M20" s="48"/>
      <c r="N20" s="108"/>
      <c r="O20" s="111"/>
      <c r="P20" s="66"/>
    </row>
    <row r="21" spans="1:16" s="39" customFormat="1" ht="18" customHeight="1" x14ac:dyDescent="0.2">
      <c r="A21" s="109">
        <v>7</v>
      </c>
      <c r="B21" s="49">
        <v>5980942</v>
      </c>
      <c r="C21" s="32">
        <v>16695</v>
      </c>
      <c r="D21" s="32" t="s">
        <v>16</v>
      </c>
      <c r="E21" s="33">
        <v>12</v>
      </c>
      <c r="F21" s="34" t="s">
        <v>141</v>
      </c>
      <c r="G21" s="57" t="str">
        <f>G18</f>
        <v>RIERA S.</v>
      </c>
      <c r="H21" s="46"/>
      <c r="I21" s="47" t="s">
        <v>29</v>
      </c>
      <c r="J21" s="47"/>
      <c r="K21" s="54"/>
      <c r="L21" s="47"/>
      <c r="M21" s="48"/>
      <c r="N21" s="108"/>
      <c r="O21" s="38">
        <v>2</v>
      </c>
      <c r="P21" s="66" t="e">
        <f ca="1">jugador($F21)</f>
        <v>#NAME?</v>
      </c>
    </row>
    <row r="22" spans="1:16" s="39" customFormat="1" ht="18" customHeight="1" x14ac:dyDescent="0.2">
      <c r="A22" s="109"/>
      <c r="B22" s="41"/>
      <c r="C22" s="42"/>
      <c r="D22" s="42"/>
      <c r="E22" s="52"/>
      <c r="F22" s="44"/>
      <c r="G22" s="62" t="s">
        <v>14</v>
      </c>
      <c r="H22" s="119" t="e">
        <f ca="1">IF(G22=P21,B21,B23)</f>
        <v>#NAME?</v>
      </c>
      <c r="I22" s="47"/>
      <c r="J22" s="47"/>
      <c r="K22" s="54"/>
      <c r="L22" s="47"/>
      <c r="M22" s="48"/>
      <c r="N22" s="108"/>
      <c r="O22" s="111"/>
      <c r="P22" s="66"/>
    </row>
    <row r="23" spans="1:16" s="39" customFormat="1" ht="18" customHeight="1" x14ac:dyDescent="0.2">
      <c r="A23" s="109">
        <v>8</v>
      </c>
      <c r="B23" s="49">
        <v>5948354</v>
      </c>
      <c r="C23" s="32">
        <v>15747</v>
      </c>
      <c r="D23" s="32">
        <v>0</v>
      </c>
      <c r="E23" s="33">
        <v>7</v>
      </c>
      <c r="F23" s="50" t="s">
        <v>160</v>
      </c>
      <c r="G23" s="47" t="s">
        <v>54</v>
      </c>
      <c r="H23" s="112"/>
      <c r="I23" s="47"/>
      <c r="J23" s="47"/>
      <c r="K23" s="54"/>
      <c r="L23" s="47"/>
      <c r="M23" s="48"/>
      <c r="N23" s="108"/>
      <c r="O23" s="38">
        <v>3</v>
      </c>
      <c r="P23" s="66" t="e">
        <f ca="1">jugador($F23)</f>
        <v>#NAME?</v>
      </c>
    </row>
    <row r="24" spans="1:16" s="39" customFormat="1" ht="18" customHeight="1" x14ac:dyDescent="0.2">
      <c r="A24" s="109"/>
      <c r="B24" s="41"/>
      <c r="C24" s="42"/>
      <c r="D24" s="42"/>
      <c r="E24" s="52"/>
      <c r="F24" s="53"/>
      <c r="G24" s="48"/>
      <c r="H24" s="117"/>
      <c r="I24" s="47"/>
      <c r="J24" s="47"/>
      <c r="K24" s="120" t="str">
        <f>IF(G6="Femenino","Campeona :","Campeón :")</f>
        <v>Campeón :</v>
      </c>
      <c r="L24" s="121"/>
      <c r="M24" s="60" t="s">
        <v>59</v>
      </c>
      <c r="N24" s="122" t="e">
        <f ca="1">IF(M24=K16,L16,L32)</f>
        <v>#NAME?</v>
      </c>
      <c r="O24" s="123"/>
      <c r="P24" s="76"/>
    </row>
    <row r="25" spans="1:16" s="39" customFormat="1" ht="18" customHeight="1" x14ac:dyDescent="0.2">
      <c r="A25" s="109">
        <v>9</v>
      </c>
      <c r="B25" s="49">
        <v>5988459</v>
      </c>
      <c r="C25" s="32">
        <v>18655</v>
      </c>
      <c r="D25" s="32" t="s">
        <v>32</v>
      </c>
      <c r="E25" s="33">
        <v>10</v>
      </c>
      <c r="F25" s="34" t="s">
        <v>155</v>
      </c>
      <c r="G25" s="48"/>
      <c r="H25" s="117"/>
      <c r="I25" s="47"/>
      <c r="J25" s="47"/>
      <c r="K25" s="54"/>
      <c r="L25" s="47"/>
      <c r="M25" s="47" t="s">
        <v>205</v>
      </c>
      <c r="N25" s="108"/>
      <c r="O25" s="38">
        <v>1</v>
      </c>
      <c r="P25" s="66" t="e">
        <f ca="1">jugador($F25)</f>
        <v>#NAME?</v>
      </c>
    </row>
    <row r="26" spans="1:16" s="39" customFormat="1" ht="18" customHeight="1" x14ac:dyDescent="0.2">
      <c r="A26" s="109"/>
      <c r="B26" s="41"/>
      <c r="C26" s="42"/>
      <c r="D26" s="42"/>
      <c r="E26" s="52"/>
      <c r="F26" s="44"/>
      <c r="G26" s="67" t="s">
        <v>31</v>
      </c>
      <c r="H26" s="110" t="e">
        <f ca="1">IF(G26=P25,B25,B27)</f>
        <v>#NAME?</v>
      </c>
      <c r="I26" s="47"/>
      <c r="J26" s="47"/>
      <c r="K26" s="54"/>
      <c r="L26" s="47"/>
      <c r="M26" s="48"/>
      <c r="N26" s="108"/>
      <c r="O26" s="111"/>
      <c r="P26" s="76"/>
    </row>
    <row r="27" spans="1:16" s="39" customFormat="1" ht="18" customHeight="1" x14ac:dyDescent="0.2">
      <c r="A27" s="109">
        <v>10</v>
      </c>
      <c r="B27" s="49">
        <v>5972593</v>
      </c>
      <c r="C27" s="32">
        <v>14905</v>
      </c>
      <c r="D27" s="32">
        <v>0</v>
      </c>
      <c r="E27" s="33">
        <v>6</v>
      </c>
      <c r="F27" s="50" t="s">
        <v>161</v>
      </c>
      <c r="G27" s="51" t="s">
        <v>29</v>
      </c>
      <c r="H27" s="112"/>
      <c r="I27" s="47"/>
      <c r="J27" s="47"/>
      <c r="K27" s="54"/>
      <c r="L27" s="47"/>
      <c r="M27" s="48"/>
      <c r="N27" s="108"/>
      <c r="O27" s="38">
        <v>4</v>
      </c>
      <c r="P27" s="66" t="e">
        <f ca="1">jugador($F27)</f>
        <v>#NAME?</v>
      </c>
    </row>
    <row r="28" spans="1:16" s="39" customFormat="1" ht="18" customHeight="1" x14ac:dyDescent="0.2">
      <c r="A28" s="109"/>
      <c r="B28" s="41"/>
      <c r="C28" s="42"/>
      <c r="D28" s="42"/>
      <c r="E28" s="52"/>
      <c r="F28" s="53"/>
      <c r="G28" s="54"/>
      <c r="H28" s="112"/>
      <c r="I28" s="60" t="s">
        <v>31</v>
      </c>
      <c r="J28" s="113" t="e">
        <f ca="1">IF(I28=G26,H26,H30)</f>
        <v>#NAME?</v>
      </c>
      <c r="K28" s="54"/>
      <c r="L28" s="47"/>
      <c r="M28" s="48"/>
      <c r="N28" s="108"/>
      <c r="O28" s="111"/>
      <c r="P28" s="76"/>
    </row>
    <row r="29" spans="1:16" s="39" customFormat="1" ht="18" customHeight="1" x14ac:dyDescent="0.2">
      <c r="A29" s="109">
        <v>11</v>
      </c>
      <c r="B29" s="49" t="s">
        <v>142</v>
      </c>
      <c r="C29" s="32" t="s">
        <v>142</v>
      </c>
      <c r="D29" s="32" t="s">
        <v>142</v>
      </c>
      <c r="E29" s="33"/>
      <c r="F29" s="34" t="s">
        <v>143</v>
      </c>
      <c r="G29" s="57" t="str">
        <f>G26</f>
        <v>MONSERRAT M.</v>
      </c>
      <c r="H29" s="114"/>
      <c r="I29" s="51" t="s">
        <v>57</v>
      </c>
      <c r="J29" s="115"/>
      <c r="K29" s="54"/>
      <c r="L29" s="47"/>
      <c r="M29" s="48"/>
      <c r="N29" s="108"/>
      <c r="O29" s="38" t="s">
        <v>142</v>
      </c>
      <c r="P29" s="66" t="e">
        <f ca="1">jugador($F29)</f>
        <v>#NAME?</v>
      </c>
    </row>
    <row r="30" spans="1:16" s="39" customFormat="1" ht="18" customHeight="1" x14ac:dyDescent="0.2">
      <c r="A30" s="109"/>
      <c r="B30" s="41"/>
      <c r="C30" s="42"/>
      <c r="D30" s="42"/>
      <c r="E30" s="43"/>
      <c r="F30" s="44"/>
      <c r="G30" s="59" t="s">
        <v>58</v>
      </c>
      <c r="H30" s="116" t="e">
        <f ca="1">IF(G30=P29,B29,B31)</f>
        <v>#NAME?</v>
      </c>
      <c r="I30" s="54"/>
      <c r="J30" s="115"/>
      <c r="K30" s="54"/>
      <c r="L30" s="47"/>
      <c r="M30" s="48"/>
      <c r="N30" s="108"/>
      <c r="O30" s="111"/>
      <c r="P30" s="76"/>
    </row>
    <row r="31" spans="1:16" s="39" customFormat="1" ht="18" customHeight="1" x14ac:dyDescent="0.2">
      <c r="A31" s="107">
        <v>12</v>
      </c>
      <c r="B31" s="49">
        <v>5970068</v>
      </c>
      <c r="C31" s="32">
        <v>14139</v>
      </c>
      <c r="D31" s="32">
        <v>0</v>
      </c>
      <c r="E31" s="33">
        <v>4</v>
      </c>
      <c r="F31" s="50" t="s">
        <v>162</v>
      </c>
      <c r="G31" s="47"/>
      <c r="H31" s="112"/>
      <c r="I31" s="54"/>
      <c r="J31" s="115"/>
      <c r="K31" s="57" t="str">
        <f>K16</f>
        <v>RIERA S.</v>
      </c>
      <c r="L31" s="46"/>
      <c r="M31" s="48"/>
      <c r="N31" s="108"/>
      <c r="O31" s="38">
        <v>5</v>
      </c>
      <c r="P31" s="66" t="e">
        <f ca="1">jugador($F31)</f>
        <v>#NAME?</v>
      </c>
    </row>
    <row r="32" spans="1:16" s="39" customFormat="1" ht="18" customHeight="1" x14ac:dyDescent="0.2">
      <c r="A32" s="109"/>
      <c r="B32" s="41"/>
      <c r="C32" s="42"/>
      <c r="D32" s="42"/>
      <c r="E32" s="43"/>
      <c r="F32" s="53"/>
      <c r="G32" s="48"/>
      <c r="H32" s="117"/>
      <c r="I32" s="54"/>
      <c r="J32" s="115"/>
      <c r="K32" s="62" t="s">
        <v>59</v>
      </c>
      <c r="L32" s="115" t="e">
        <f ca="1">IF(K32=I28,J28,J36)</f>
        <v>#NAME?</v>
      </c>
      <c r="M32" s="47"/>
      <c r="N32" s="108"/>
      <c r="O32" s="111"/>
      <c r="P32" s="76"/>
    </row>
    <row r="33" spans="1:16" s="39" customFormat="1" ht="18" customHeight="1" x14ac:dyDescent="0.2">
      <c r="A33" s="109">
        <v>13</v>
      </c>
      <c r="B33" s="49">
        <v>5973301</v>
      </c>
      <c r="C33" s="32">
        <v>16695</v>
      </c>
      <c r="D33" s="32" t="s">
        <v>20</v>
      </c>
      <c r="E33" s="33">
        <v>9</v>
      </c>
      <c r="F33" s="34" t="s">
        <v>146</v>
      </c>
      <c r="G33" s="48"/>
      <c r="H33" s="117"/>
      <c r="I33" s="54"/>
      <c r="J33" s="115"/>
      <c r="K33" s="47" t="s">
        <v>204</v>
      </c>
      <c r="L33" s="47"/>
      <c r="M33" s="48"/>
      <c r="N33" s="108"/>
      <c r="O33" s="38">
        <v>2</v>
      </c>
      <c r="P33" s="66" t="e">
        <f ca="1">jugador($F33)</f>
        <v>#NAME?</v>
      </c>
    </row>
    <row r="34" spans="1:16" s="39" customFormat="1" ht="18" customHeight="1" x14ac:dyDescent="0.2">
      <c r="A34" s="109"/>
      <c r="B34" s="41"/>
      <c r="C34" s="42"/>
      <c r="D34" s="42"/>
      <c r="E34" s="52"/>
      <c r="F34" s="44"/>
      <c r="G34" s="67" t="s">
        <v>59</v>
      </c>
      <c r="H34" s="110" t="e">
        <f ca="1">IF(G34=P33,B33,B35)</f>
        <v>#NAME?</v>
      </c>
      <c r="I34" s="54"/>
      <c r="J34" s="115"/>
      <c r="K34" s="48"/>
      <c r="L34" s="48"/>
      <c r="M34" s="48"/>
      <c r="N34" s="108"/>
      <c r="O34" s="111"/>
      <c r="P34" s="76"/>
    </row>
    <row r="35" spans="1:16" s="39" customFormat="1" ht="18" customHeight="1" x14ac:dyDescent="0.2">
      <c r="A35" s="109">
        <v>14</v>
      </c>
      <c r="B35" s="49">
        <v>5948338</v>
      </c>
      <c r="C35" s="32">
        <v>16695</v>
      </c>
      <c r="D35" s="32">
        <v>0</v>
      </c>
      <c r="E35" s="33">
        <v>8</v>
      </c>
      <c r="F35" s="50" t="s">
        <v>163</v>
      </c>
      <c r="G35" s="51" t="s">
        <v>60</v>
      </c>
      <c r="H35" s="118"/>
      <c r="I35" s="57" t="str">
        <f>I28</f>
        <v>MONSERRAT M.</v>
      </c>
      <c r="J35" s="115"/>
      <c r="K35" s="48"/>
      <c r="L35" s="48"/>
      <c r="M35" s="48"/>
      <c r="N35" s="108"/>
      <c r="O35" s="38">
        <v>2</v>
      </c>
      <c r="P35" s="66" t="e">
        <f ca="1">jugador($F35)</f>
        <v>#NAME?</v>
      </c>
    </row>
    <row r="36" spans="1:16" s="39" customFormat="1" ht="18" customHeight="1" x14ac:dyDescent="0.2">
      <c r="A36" s="109"/>
      <c r="B36" s="41"/>
      <c r="C36" s="42"/>
      <c r="D36" s="42"/>
      <c r="E36" s="52"/>
      <c r="F36" s="53"/>
      <c r="G36" s="54"/>
      <c r="H36" s="118"/>
      <c r="I36" s="62" t="s">
        <v>59</v>
      </c>
      <c r="J36" s="113" t="e">
        <f ca="1">IF(I36=G34,H34,H38)</f>
        <v>#NAME?</v>
      </c>
      <c r="K36" s="47"/>
      <c r="L36" s="47"/>
      <c r="M36" s="48"/>
      <c r="N36" s="108"/>
      <c r="O36" s="111"/>
      <c r="P36" s="76"/>
    </row>
    <row r="37" spans="1:16" s="39" customFormat="1" ht="18" customHeight="1" x14ac:dyDescent="0.2">
      <c r="A37" s="109">
        <v>15</v>
      </c>
      <c r="B37" s="49" t="s">
        <v>142</v>
      </c>
      <c r="C37" s="32" t="s">
        <v>142</v>
      </c>
      <c r="D37" s="32" t="s">
        <v>142</v>
      </c>
      <c r="E37" s="33"/>
      <c r="F37" s="34" t="s">
        <v>143</v>
      </c>
      <c r="G37" s="57" t="str">
        <f>G34</f>
        <v>MASCARO T.</v>
      </c>
      <c r="H37" s="46"/>
      <c r="I37" s="47" t="s">
        <v>61</v>
      </c>
      <c r="J37" s="47"/>
      <c r="K37" s="47"/>
      <c r="L37" s="47"/>
      <c r="M37" s="48"/>
      <c r="N37" s="108"/>
      <c r="O37" s="38" t="s">
        <v>142</v>
      </c>
      <c r="P37" s="66" t="e">
        <f ca="1">jugador($F37)</f>
        <v>#NAME?</v>
      </c>
    </row>
    <row r="38" spans="1:16" s="39" customFormat="1" ht="18" customHeight="1" x14ac:dyDescent="0.2">
      <c r="A38" s="109"/>
      <c r="B38" s="41"/>
      <c r="C38" s="42"/>
      <c r="D38" s="42"/>
      <c r="E38" s="43"/>
      <c r="F38" s="44"/>
      <c r="G38" s="59" t="s">
        <v>62</v>
      </c>
      <c r="H38" s="119" t="e">
        <f ca="1">IF(G38=P37,B37,B39)</f>
        <v>#NAME?</v>
      </c>
      <c r="I38" s="47"/>
      <c r="J38" s="47"/>
      <c r="K38" s="47"/>
      <c r="L38" s="47"/>
      <c r="M38" s="48"/>
      <c r="N38" s="108"/>
      <c r="O38" s="111"/>
      <c r="P38" s="76"/>
    </row>
    <row r="39" spans="1:16" s="39" customFormat="1" ht="18" customHeight="1" x14ac:dyDescent="0.2">
      <c r="A39" s="107">
        <v>16</v>
      </c>
      <c r="B39" s="49">
        <v>5983293</v>
      </c>
      <c r="C39" s="32">
        <v>0</v>
      </c>
      <c r="D39" s="32">
        <v>0</v>
      </c>
      <c r="E39" s="33">
        <v>2</v>
      </c>
      <c r="F39" s="50" t="s">
        <v>164</v>
      </c>
      <c r="G39" s="124"/>
      <c r="H39" s="124"/>
      <c r="I39" s="124"/>
      <c r="J39" s="124"/>
      <c r="K39" s="124"/>
      <c r="L39" s="124"/>
      <c r="M39" s="43"/>
      <c r="N39" s="108"/>
      <c r="O39" s="38">
        <v>13</v>
      </c>
      <c r="P39" s="66" t="e">
        <f ca="1">jugador($F39)</f>
        <v>#NAME?</v>
      </c>
    </row>
    <row r="40" spans="1:16" ht="13.5" thickBot="1" x14ac:dyDescent="0.25">
      <c r="A40" s="232" t="s">
        <v>34</v>
      </c>
      <c r="B40" s="232"/>
      <c r="C40" s="69"/>
      <c r="D40" s="69"/>
      <c r="E40" s="69"/>
      <c r="F40" s="69"/>
      <c r="G40" s="70"/>
      <c r="H40" s="70"/>
      <c r="I40" s="70"/>
      <c r="J40" s="70"/>
      <c r="K40" s="70"/>
      <c r="L40" s="70"/>
      <c r="M40" s="70"/>
      <c r="O40" s="39"/>
      <c r="P40" s="126"/>
    </row>
    <row r="41" spans="1:16" s="75" customFormat="1" ht="9" customHeight="1" x14ac:dyDescent="0.2">
      <c r="A41" s="268" t="s">
        <v>35</v>
      </c>
      <c r="B41" s="269"/>
      <c r="C41" s="269"/>
      <c r="D41" s="270"/>
      <c r="E41" s="127" t="s">
        <v>36</v>
      </c>
      <c r="F41" s="128" t="s">
        <v>37</v>
      </c>
      <c r="G41" s="271" t="s">
        <v>63</v>
      </c>
      <c r="H41" s="272"/>
      <c r="I41" s="273"/>
      <c r="J41" s="129"/>
      <c r="K41" s="272" t="s">
        <v>39</v>
      </c>
      <c r="L41" s="272"/>
      <c r="M41" s="274"/>
      <c r="N41" s="130"/>
    </row>
    <row r="42" spans="1:16" s="75" customFormat="1" ht="9" customHeight="1" thickBot="1" x14ac:dyDescent="0.25">
      <c r="A42" s="240" t="s">
        <v>40</v>
      </c>
      <c r="B42" s="241"/>
      <c r="C42" s="241"/>
      <c r="D42" s="242"/>
      <c r="E42" s="131">
        <v>1</v>
      </c>
      <c r="F42" s="78" t="str">
        <f>F9</f>
        <v>ONCO NOGUERA, XAVI</v>
      </c>
      <c r="G42" s="243"/>
      <c r="H42" s="244"/>
      <c r="I42" s="245"/>
      <c r="J42" s="79"/>
      <c r="K42" s="244"/>
      <c r="L42" s="244"/>
      <c r="M42" s="246"/>
      <c r="N42" s="130"/>
    </row>
    <row r="43" spans="1:16" s="75" customFormat="1" ht="9" customHeight="1" x14ac:dyDescent="0.2">
      <c r="A43" s="275" t="s">
        <v>41</v>
      </c>
      <c r="B43" s="276"/>
      <c r="C43" s="276"/>
      <c r="D43" s="277"/>
      <c r="E43" s="132">
        <v>2</v>
      </c>
      <c r="F43" s="81" t="str">
        <f>F39</f>
        <v>CESLEJEVIC, MARKO</v>
      </c>
      <c r="G43" s="243"/>
      <c r="H43" s="244"/>
      <c r="I43" s="245"/>
      <c r="J43" s="79"/>
      <c r="K43" s="244"/>
      <c r="L43" s="244"/>
      <c r="M43" s="246"/>
      <c r="N43" s="130"/>
    </row>
    <row r="44" spans="1:16" s="75" customFormat="1" ht="9" customHeight="1" thickBot="1" x14ac:dyDescent="0.25">
      <c r="A44" s="250" t="s">
        <v>42</v>
      </c>
      <c r="B44" s="251"/>
      <c r="C44" s="251"/>
      <c r="D44" s="252"/>
      <c r="E44" s="132">
        <v>3</v>
      </c>
      <c r="F44" s="81" t="str">
        <f>IF($E$17=3,$F$17,IF($E$31=3,$F$31,""))</f>
        <v>RIERA RODRIGUEZ, SERGI</v>
      </c>
      <c r="G44" s="243"/>
      <c r="H44" s="244"/>
      <c r="I44" s="245"/>
      <c r="J44" s="79"/>
      <c r="K44" s="244"/>
      <c r="L44" s="244"/>
      <c r="M44" s="246"/>
      <c r="N44" s="130"/>
    </row>
    <row r="45" spans="1:16" s="75" customFormat="1" ht="9" customHeight="1" x14ac:dyDescent="0.2">
      <c r="A45" s="268" t="s">
        <v>43</v>
      </c>
      <c r="B45" s="269"/>
      <c r="C45" s="269"/>
      <c r="D45" s="270"/>
      <c r="E45" s="132">
        <v>4</v>
      </c>
      <c r="F45" s="81" t="str">
        <f>IF($E$17=4,$F$17,IF($E$31=4,$F$31,""))</f>
        <v>LLODRA MORENO, JAUME</v>
      </c>
      <c r="G45" s="243"/>
      <c r="H45" s="244"/>
      <c r="I45" s="245"/>
      <c r="J45" s="79"/>
      <c r="K45" s="244"/>
      <c r="L45" s="244"/>
      <c r="M45" s="246"/>
      <c r="N45" s="130"/>
    </row>
    <row r="46" spans="1:16" s="75" customFormat="1" ht="9" customHeight="1" thickBot="1" x14ac:dyDescent="0.25">
      <c r="A46" s="253"/>
      <c r="B46" s="254"/>
      <c r="C46" s="254"/>
      <c r="D46" s="255"/>
      <c r="E46" s="133"/>
      <c r="F46" s="83"/>
      <c r="G46" s="243"/>
      <c r="H46" s="244"/>
      <c r="I46" s="245"/>
      <c r="J46" s="79"/>
      <c r="K46" s="244"/>
      <c r="L46" s="244"/>
      <c r="M46" s="246"/>
      <c r="N46" s="130"/>
    </row>
    <row r="47" spans="1:16" s="75" customFormat="1" ht="9" customHeight="1" x14ac:dyDescent="0.2">
      <c r="A47" s="268" t="s">
        <v>44</v>
      </c>
      <c r="B47" s="269"/>
      <c r="C47" s="269"/>
      <c r="D47" s="270"/>
      <c r="E47" s="133"/>
      <c r="F47" s="83"/>
      <c r="G47" s="243"/>
      <c r="H47" s="244"/>
      <c r="I47" s="245"/>
      <c r="J47" s="79"/>
      <c r="K47" s="244"/>
      <c r="L47" s="244"/>
      <c r="M47" s="246"/>
      <c r="N47" s="130"/>
    </row>
    <row r="48" spans="1:16" s="75" customFormat="1" ht="9" customHeight="1" x14ac:dyDescent="0.2">
      <c r="A48" s="256" t="str">
        <f>K6</f>
        <v>MARTIN CERDO FUENTENEBRO</v>
      </c>
      <c r="B48" s="257"/>
      <c r="C48" s="257"/>
      <c r="D48" s="258"/>
      <c r="E48" s="133"/>
      <c r="F48" s="83"/>
      <c r="G48" s="243"/>
      <c r="H48" s="244"/>
      <c r="I48" s="245"/>
      <c r="J48" s="79"/>
      <c r="K48" s="244"/>
      <c r="L48" s="244"/>
      <c r="M48" s="246"/>
      <c r="N48" s="130"/>
    </row>
    <row r="49" spans="1:14" s="75" customFormat="1" ht="9" customHeight="1" thickBot="1" x14ac:dyDescent="0.25">
      <c r="A49" s="259">
        <v>5796796</v>
      </c>
      <c r="B49" s="260"/>
      <c r="C49" s="260"/>
      <c r="D49" s="261"/>
      <c r="E49" s="134"/>
      <c r="F49" s="85"/>
      <c r="G49" s="262"/>
      <c r="H49" s="263"/>
      <c r="I49" s="264"/>
      <c r="J49" s="86"/>
      <c r="K49" s="263"/>
      <c r="L49" s="263"/>
      <c r="M49" s="265"/>
      <c r="N49" s="130"/>
    </row>
    <row r="50" spans="1:14" s="75" customFormat="1" x14ac:dyDescent="0.2">
      <c r="B50" s="135" t="s">
        <v>45</v>
      </c>
      <c r="F50" s="88"/>
      <c r="G50" s="88"/>
      <c r="H50" s="88"/>
      <c r="I50" s="89"/>
      <c r="J50" s="89"/>
      <c r="K50" s="278" t="s">
        <v>46</v>
      </c>
      <c r="L50" s="278"/>
      <c r="M50" s="278"/>
      <c r="N50" s="130"/>
    </row>
    <row r="51" spans="1:14" s="75" customFormat="1" x14ac:dyDescent="0.2">
      <c r="F51" s="136" t="s">
        <v>47</v>
      </c>
      <c r="G51" s="279" t="s">
        <v>48</v>
      </c>
      <c r="H51" s="279"/>
      <c r="I51" s="279"/>
      <c r="J51" s="137"/>
      <c r="K51" s="301">
        <v>42904</v>
      </c>
      <c r="L51" s="88"/>
      <c r="M51" s="89"/>
      <c r="N51" s="130"/>
    </row>
  </sheetData>
  <sheetProtection password="CC8C" sheet="1" formatCells="0"/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6:E6"/>
    <mergeCell ref="A1:M1"/>
    <mergeCell ref="A2:M2"/>
    <mergeCell ref="A3:E3"/>
    <mergeCell ref="A4:E4"/>
    <mergeCell ref="A5:E5"/>
  </mergeCells>
  <conditionalFormatting sqref="B9:D39 F9:F39">
    <cfRule type="expression" dxfId="14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13" priority="2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rintOptions horizontalCentered="1" verticalCentered="1"/>
  <pageMargins left="0" right="0" top="0" bottom="0" header="0" footer="0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O51"/>
  <sheetViews>
    <sheetView showGridLines="0" showZeros="0" workbookViewId="0">
      <selection activeCell="E46" sqref="E46"/>
    </sheetView>
  </sheetViews>
  <sheetFormatPr baseColWidth="10" defaultColWidth="9.140625" defaultRowHeight="12.75" x14ac:dyDescent="0.2"/>
  <cols>
    <col min="1" max="1" width="2.7109375" style="71" bestFit="1" customWidth="1"/>
    <col min="2" max="2" width="7.42578125" style="71" bestFit="1" customWidth="1"/>
    <col min="3" max="3" width="5.28515625" style="71" customWidth="1"/>
    <col min="4" max="4" width="4" style="71" customWidth="1"/>
    <col min="5" max="5" width="2.85546875" style="71" customWidth="1"/>
    <col min="6" max="6" width="26.7109375" style="71" customWidth="1"/>
    <col min="7" max="7" width="13.7109375" style="92" customWidth="1"/>
    <col min="8" max="8" width="13.140625" style="92" hidden="1" customWidth="1"/>
    <col min="9" max="9" width="13.7109375" style="92" customWidth="1"/>
    <col min="10" max="10" width="16.42578125" style="92" hidden="1" customWidth="1"/>
    <col min="11" max="12" width="13.7109375" style="92" customWidth="1"/>
    <col min="13" max="13" width="12.7109375" style="71" hidden="1" customWidth="1"/>
    <col min="14" max="14" width="17.42578125" style="71" hidden="1" customWidth="1"/>
    <col min="15" max="16384" width="9.140625" style="71"/>
  </cols>
  <sheetData>
    <row r="1" spans="1:14" s="1" customFormat="1" ht="25.5" x14ac:dyDescent="0.2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4" s="2" customFormat="1" x14ac:dyDescent="0.2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4" s="6" customFormat="1" ht="9" customHeight="1" x14ac:dyDescent="0.2">
      <c r="A3" s="230" t="s">
        <v>1</v>
      </c>
      <c r="B3" s="230"/>
      <c r="C3" s="230"/>
      <c r="D3" s="230"/>
      <c r="E3" s="230"/>
      <c r="F3" s="3" t="s">
        <v>2</v>
      </c>
      <c r="G3" s="3" t="s">
        <v>3</v>
      </c>
      <c r="H3" s="3"/>
      <c r="I3" s="4"/>
      <c r="J3" s="4"/>
      <c r="K3" s="3" t="s">
        <v>4</v>
      </c>
      <c r="L3" s="5"/>
    </row>
    <row r="4" spans="1:14" s="11" customFormat="1" ht="11.25" x14ac:dyDescent="0.2">
      <c r="A4" s="231">
        <v>42884</v>
      </c>
      <c r="B4" s="231"/>
      <c r="C4" s="231"/>
      <c r="D4" s="231"/>
      <c r="E4" s="231"/>
      <c r="F4" s="7" t="s">
        <v>108</v>
      </c>
      <c r="G4" s="299" t="e">
        <f>Ciudad</f>
        <v>#NAME?</v>
      </c>
      <c r="H4" s="7"/>
      <c r="I4" s="9"/>
      <c r="J4" s="9"/>
      <c r="K4" s="7" t="s">
        <v>110</v>
      </c>
      <c r="L4" s="10"/>
      <c r="N4" s="12" t="e">
        <f>Habil</f>
        <v>#NAME?</v>
      </c>
    </row>
    <row r="5" spans="1:14" s="6" customFormat="1" ht="9" x14ac:dyDescent="0.2">
      <c r="A5" s="230" t="s">
        <v>5</v>
      </c>
      <c r="B5" s="230"/>
      <c r="C5" s="230"/>
      <c r="D5" s="230"/>
      <c r="E5" s="230"/>
      <c r="F5" s="13" t="s">
        <v>6</v>
      </c>
      <c r="G5" s="4" t="s">
        <v>7</v>
      </c>
      <c r="H5" s="4"/>
      <c r="I5" s="4"/>
      <c r="J5" s="4"/>
      <c r="K5" s="14" t="s">
        <v>8</v>
      </c>
      <c r="L5" s="5"/>
      <c r="N5" s="15"/>
    </row>
    <row r="6" spans="1:14" s="11" customFormat="1" ht="12" thickBot="1" x14ac:dyDescent="0.25">
      <c r="A6" s="227" t="s">
        <v>137</v>
      </c>
      <c r="B6" s="227"/>
      <c r="C6" s="227"/>
      <c r="D6" s="227"/>
      <c r="E6" s="227"/>
      <c r="F6" s="16" t="s">
        <v>165</v>
      </c>
      <c r="G6" s="16" t="s">
        <v>139</v>
      </c>
      <c r="H6" s="16"/>
      <c r="I6" s="17"/>
      <c r="J6" s="17"/>
      <c r="K6" s="18" t="s">
        <v>140</v>
      </c>
      <c r="L6" s="10"/>
      <c r="N6" s="12" t="s">
        <v>9</v>
      </c>
    </row>
    <row r="7" spans="1:14" s="23" customFormat="1" ht="9" x14ac:dyDescent="0.2">
      <c r="A7" s="19"/>
      <c r="B7" s="20" t="s">
        <v>10</v>
      </c>
      <c r="C7" s="21" t="s">
        <v>11</v>
      </c>
      <c r="D7" s="21" t="s">
        <v>12</v>
      </c>
      <c r="E7" s="20" t="s">
        <v>13</v>
      </c>
      <c r="F7" s="21" t="str">
        <f>IF(G6="Femenino","Jugadora","Jugador")</f>
        <v>Jugador</v>
      </c>
      <c r="G7" s="21" t="str">
        <f>IF($L$9&gt;15,"Clasificados",IF($L$9&gt;5,"Última Ronda","2ª Ronda"))</f>
        <v>2ª Ronda</v>
      </c>
      <c r="H7" s="21"/>
      <c r="I7" s="21" t="str">
        <f>IF($L$9&lt;9,IF($L$9&lt;5,"Última ronda","Clasificados"),"")</f>
        <v>Última ronda</v>
      </c>
      <c r="J7" s="21"/>
      <c r="K7" s="21" t="str">
        <f>IF(G6="Femenino","Clasificadas","Clasificados")</f>
        <v>Clasificados</v>
      </c>
      <c r="L7" s="22"/>
      <c r="N7" s="24"/>
    </row>
    <row r="8" spans="1:14" s="23" customFormat="1" ht="7.5" customHeight="1" x14ac:dyDescent="0.2">
      <c r="A8" s="25"/>
      <c r="B8" s="26"/>
      <c r="C8" s="27"/>
      <c r="D8" s="27"/>
      <c r="E8" s="28"/>
      <c r="F8" s="29"/>
      <c r="G8" s="27"/>
      <c r="H8" s="27"/>
      <c r="I8" s="27"/>
      <c r="J8" s="27"/>
      <c r="K8" s="27"/>
      <c r="L8" s="27"/>
      <c r="N8" s="24"/>
    </row>
    <row r="9" spans="1:14" s="39" customFormat="1" ht="18" customHeight="1" x14ac:dyDescent="0.2">
      <c r="A9" s="30">
        <v>1</v>
      </c>
      <c r="B9" s="31">
        <v>5928736</v>
      </c>
      <c r="C9" s="32">
        <v>12397</v>
      </c>
      <c r="D9" s="32">
        <v>0</v>
      </c>
      <c r="E9" s="33">
        <v>1</v>
      </c>
      <c r="F9" s="34" t="s">
        <v>166</v>
      </c>
      <c r="G9" s="35"/>
      <c r="H9" s="35"/>
      <c r="I9" s="35"/>
      <c r="J9" s="35"/>
      <c r="K9" s="35"/>
      <c r="L9" s="36">
        <v>4</v>
      </c>
      <c r="M9" s="37">
        <v>8</v>
      </c>
      <c r="N9" s="38" t="e">
        <f ca="1">jugador($F9)</f>
        <v>#NAME?</v>
      </c>
    </row>
    <row r="10" spans="1:14" s="39" customFormat="1" ht="18" customHeight="1" x14ac:dyDescent="0.2">
      <c r="A10" s="40"/>
      <c r="B10" s="41"/>
      <c r="C10" s="42"/>
      <c r="D10" s="42"/>
      <c r="E10" s="43"/>
      <c r="F10" s="44"/>
      <c r="G10" s="45" t="s">
        <v>64</v>
      </c>
      <c r="H10" s="46" t="e">
        <f ca="1">IF(G10=N9,B9,B11)</f>
        <v>#NAME?</v>
      </c>
      <c r="I10" s="47"/>
      <c r="J10" s="47"/>
      <c r="K10" s="48"/>
      <c r="L10" s="48"/>
      <c r="M10" s="37" t="s">
        <v>142</v>
      </c>
      <c r="N10" s="38" t="e">
        <f t="shared" ref="N10:N39" ca="1" si="0">jugador($F10)</f>
        <v>#NAME?</v>
      </c>
    </row>
    <row r="11" spans="1:14" s="39" customFormat="1" ht="18" customHeight="1" x14ac:dyDescent="0.2">
      <c r="A11" s="40">
        <v>2</v>
      </c>
      <c r="B11" s="49">
        <v>5989366</v>
      </c>
      <c r="C11" s="32">
        <v>0</v>
      </c>
      <c r="D11" s="32">
        <v>0</v>
      </c>
      <c r="E11" s="33">
        <v>16</v>
      </c>
      <c r="F11" s="50" t="s">
        <v>167</v>
      </c>
      <c r="G11" s="51" t="s">
        <v>65</v>
      </c>
      <c r="H11" s="46"/>
      <c r="I11" s="47"/>
      <c r="J11" s="47"/>
      <c r="K11" s="48"/>
      <c r="L11" s="48"/>
      <c r="M11" s="37">
        <v>0</v>
      </c>
      <c r="N11" s="38" t="e">
        <f t="shared" ca="1" si="0"/>
        <v>#NAME?</v>
      </c>
    </row>
    <row r="12" spans="1:14" s="39" customFormat="1" ht="18" customHeight="1" x14ac:dyDescent="0.2">
      <c r="A12" s="40"/>
      <c r="B12" s="41"/>
      <c r="C12" s="42"/>
      <c r="D12" s="42"/>
      <c r="E12" s="52"/>
      <c r="F12" s="53"/>
      <c r="G12" s="54"/>
      <c r="H12" s="46"/>
      <c r="I12" s="55" t="s">
        <v>64</v>
      </c>
      <c r="J12" s="56" t="e">
        <f ca="1">IF(I12=G10,H10,H14)</f>
        <v>#NAME?</v>
      </c>
      <c r="K12" s="47"/>
      <c r="L12" s="48"/>
      <c r="M12" s="37" t="s">
        <v>142</v>
      </c>
      <c r="N12" s="38" t="e">
        <f t="shared" ca="1" si="0"/>
        <v>#NAME?</v>
      </c>
    </row>
    <row r="13" spans="1:14" s="39" customFormat="1" ht="18" customHeight="1" x14ac:dyDescent="0.2">
      <c r="A13" s="40">
        <v>3</v>
      </c>
      <c r="B13" s="49">
        <v>5972527</v>
      </c>
      <c r="C13" s="32">
        <v>18655</v>
      </c>
      <c r="D13" s="32">
        <v>0</v>
      </c>
      <c r="E13" s="33">
        <v>11</v>
      </c>
      <c r="F13" s="34" t="s">
        <v>168</v>
      </c>
      <c r="G13" s="57" t="str">
        <f>G10</f>
        <v>CRESPI A.</v>
      </c>
      <c r="H13" s="46"/>
      <c r="I13" s="51" t="s">
        <v>66</v>
      </c>
      <c r="J13" s="46"/>
      <c r="K13" s="138" t="s">
        <v>20</v>
      </c>
      <c r="L13" s="48"/>
      <c r="M13" s="37">
        <v>1</v>
      </c>
      <c r="N13" s="38" t="e">
        <f t="shared" ca="1" si="0"/>
        <v>#NAME?</v>
      </c>
    </row>
    <row r="14" spans="1:14" s="39" customFormat="1" ht="18" customHeight="1" x14ac:dyDescent="0.2">
      <c r="A14" s="40"/>
      <c r="B14" s="41"/>
      <c r="C14" s="42"/>
      <c r="D14" s="42"/>
      <c r="E14" s="52"/>
      <c r="F14" s="44"/>
      <c r="G14" s="62" t="s">
        <v>67</v>
      </c>
      <c r="H14" s="56" t="e">
        <f ca="1">IF(G14=N13,B13,B15)</f>
        <v>#NAME?</v>
      </c>
      <c r="I14" s="54"/>
      <c r="J14" s="46"/>
      <c r="K14" s="47"/>
      <c r="L14" s="48"/>
      <c r="M14" s="37" t="s">
        <v>142</v>
      </c>
      <c r="N14" s="38" t="e">
        <f t="shared" ca="1" si="0"/>
        <v>#NAME?</v>
      </c>
    </row>
    <row r="15" spans="1:14" s="39" customFormat="1" ht="18" customHeight="1" x14ac:dyDescent="0.2">
      <c r="A15" s="40">
        <v>4</v>
      </c>
      <c r="B15" s="49">
        <v>5942637</v>
      </c>
      <c r="C15" s="32">
        <v>16695</v>
      </c>
      <c r="D15" s="32">
        <v>0</v>
      </c>
      <c r="E15" s="33">
        <v>7</v>
      </c>
      <c r="F15" s="50" t="s">
        <v>169</v>
      </c>
      <c r="G15" s="47" t="s">
        <v>68</v>
      </c>
      <c r="H15" s="46"/>
      <c r="I15" s="54"/>
      <c r="J15" s="46"/>
      <c r="K15" s="47"/>
      <c r="L15" s="48"/>
      <c r="M15" s="37">
        <v>2</v>
      </c>
      <c r="N15" s="38" t="e">
        <f t="shared" ca="1" si="0"/>
        <v>#NAME?</v>
      </c>
    </row>
    <row r="16" spans="1:14" s="39" customFormat="1" ht="18" customHeight="1" x14ac:dyDescent="0.2">
      <c r="A16" s="40"/>
      <c r="B16" s="41"/>
      <c r="C16" s="42"/>
      <c r="D16" s="42"/>
      <c r="E16" s="43"/>
      <c r="F16" s="53"/>
      <c r="G16" s="48"/>
      <c r="H16" s="46"/>
      <c r="I16" s="54"/>
      <c r="J16" s="46"/>
      <c r="K16" s="60" t="s">
        <v>71</v>
      </c>
      <c r="L16" s="56" t="e">
        <f ca="1">IF(K16=I12,J12,J20)</f>
        <v>#NAME?</v>
      </c>
      <c r="M16" s="37" t="s">
        <v>142</v>
      </c>
      <c r="N16" s="38" t="e">
        <f t="shared" ca="1" si="0"/>
        <v>#NAME?</v>
      </c>
    </row>
    <row r="17" spans="1:15" s="39" customFormat="1" ht="18" customHeight="1" x14ac:dyDescent="0.2">
      <c r="A17" s="30">
        <v>5</v>
      </c>
      <c r="B17" s="49">
        <v>5967263</v>
      </c>
      <c r="C17" s="32">
        <v>12397</v>
      </c>
      <c r="D17" s="32">
        <v>0</v>
      </c>
      <c r="E17" s="33">
        <v>2</v>
      </c>
      <c r="F17" s="34" t="s">
        <v>170</v>
      </c>
      <c r="G17" s="48"/>
      <c r="H17" s="46"/>
      <c r="I17" s="54"/>
      <c r="J17" s="46"/>
      <c r="K17" s="61" t="s">
        <v>70</v>
      </c>
      <c r="L17" s="46"/>
      <c r="M17" s="37">
        <v>8</v>
      </c>
      <c r="N17" s="38" t="e">
        <f t="shared" ca="1" si="0"/>
        <v>#NAME?</v>
      </c>
    </row>
    <row r="18" spans="1:15" s="39" customFormat="1" ht="18" customHeight="1" x14ac:dyDescent="0.2">
      <c r="A18" s="40"/>
      <c r="B18" s="41"/>
      <c r="C18" s="42"/>
      <c r="D18" s="42"/>
      <c r="E18" s="43"/>
      <c r="F18" s="44"/>
      <c r="G18" s="45" t="s">
        <v>69</v>
      </c>
      <c r="H18" s="46" t="e">
        <f ca="1">IF(G18=N17,B17,B19)</f>
        <v>#NAME?</v>
      </c>
      <c r="I18" s="54"/>
      <c r="J18" s="46"/>
      <c r="K18" s="47"/>
      <c r="L18" s="46"/>
      <c r="M18" s="37" t="s">
        <v>142</v>
      </c>
      <c r="N18" s="38" t="e">
        <f t="shared" ca="1" si="0"/>
        <v>#NAME?</v>
      </c>
    </row>
    <row r="19" spans="1:15" s="39" customFormat="1" ht="18" customHeight="1" x14ac:dyDescent="0.2">
      <c r="A19" s="40">
        <v>6</v>
      </c>
      <c r="B19" s="49">
        <v>5994828</v>
      </c>
      <c r="C19" s="32">
        <v>0</v>
      </c>
      <c r="D19" s="32">
        <v>0</v>
      </c>
      <c r="E19" s="33">
        <v>14</v>
      </c>
      <c r="F19" s="50" t="s">
        <v>171</v>
      </c>
      <c r="G19" s="51" t="s">
        <v>70</v>
      </c>
      <c r="H19" s="46"/>
      <c r="I19" s="57" t="str">
        <f>I12</f>
        <v>CRESPI A.</v>
      </c>
      <c r="J19" s="46"/>
      <c r="K19" s="47"/>
      <c r="L19" s="46"/>
      <c r="M19" s="37">
        <v>0</v>
      </c>
      <c r="N19" s="38" t="e">
        <f t="shared" ca="1" si="0"/>
        <v>#NAME?</v>
      </c>
    </row>
    <row r="20" spans="1:15" s="39" customFormat="1" ht="18" customHeight="1" x14ac:dyDescent="0.2">
      <c r="A20" s="40"/>
      <c r="B20" s="41"/>
      <c r="C20" s="42"/>
      <c r="D20" s="42"/>
      <c r="E20" s="52"/>
      <c r="F20" s="53"/>
      <c r="G20" s="54"/>
      <c r="H20" s="46"/>
      <c r="I20" s="62" t="s">
        <v>71</v>
      </c>
      <c r="J20" s="56" t="e">
        <f ca="1">IF(I20=G18,H18,H22)</f>
        <v>#NAME?</v>
      </c>
      <c r="K20" s="138" t="s">
        <v>16</v>
      </c>
      <c r="L20" s="46"/>
      <c r="M20" s="37" t="s">
        <v>142</v>
      </c>
      <c r="N20" s="38" t="e">
        <f t="shared" ca="1" si="0"/>
        <v>#NAME?</v>
      </c>
    </row>
    <row r="21" spans="1:15" s="39" customFormat="1" ht="18" customHeight="1" x14ac:dyDescent="0.2">
      <c r="A21" s="40">
        <v>7</v>
      </c>
      <c r="B21" s="49">
        <v>5972486</v>
      </c>
      <c r="C21" s="32">
        <v>16695</v>
      </c>
      <c r="D21" s="32">
        <v>0</v>
      </c>
      <c r="E21" s="33">
        <v>10</v>
      </c>
      <c r="F21" s="34" t="s">
        <v>172</v>
      </c>
      <c r="G21" s="57" t="str">
        <f>G18</f>
        <v>ESCANELLAS J.</v>
      </c>
      <c r="H21" s="46"/>
      <c r="I21" s="47" t="s">
        <v>72</v>
      </c>
      <c r="J21" s="46"/>
      <c r="K21" s="47"/>
      <c r="L21" s="46"/>
      <c r="M21" s="37">
        <v>2</v>
      </c>
      <c r="N21" s="38" t="e">
        <f t="shared" ca="1" si="0"/>
        <v>#NAME?</v>
      </c>
    </row>
    <row r="22" spans="1:15" s="39" customFormat="1" ht="18" customHeight="1" x14ac:dyDescent="0.2">
      <c r="A22" s="40"/>
      <c r="B22" s="41"/>
      <c r="C22" s="42"/>
      <c r="D22" s="42"/>
      <c r="E22" s="52"/>
      <c r="F22" s="44"/>
      <c r="G22" s="62" t="s">
        <v>71</v>
      </c>
      <c r="H22" s="56" t="e">
        <f ca="1">IF(G22=N21,B21,B23)</f>
        <v>#NAME?</v>
      </c>
      <c r="I22" s="47"/>
      <c r="J22" s="46"/>
      <c r="K22" s="47"/>
      <c r="L22" s="46"/>
      <c r="M22" s="37" t="s">
        <v>142</v>
      </c>
      <c r="N22" s="38" t="e">
        <f t="shared" ca="1" si="0"/>
        <v>#NAME?</v>
      </c>
    </row>
    <row r="23" spans="1:15" s="39" customFormat="1" ht="18" customHeight="1" x14ac:dyDescent="0.2">
      <c r="A23" s="40">
        <v>8</v>
      </c>
      <c r="B23" s="49">
        <v>5972767</v>
      </c>
      <c r="C23" s="32">
        <v>16695</v>
      </c>
      <c r="D23" s="32">
        <v>0</v>
      </c>
      <c r="E23" s="33">
        <v>8</v>
      </c>
      <c r="F23" s="50" t="s">
        <v>173</v>
      </c>
      <c r="G23" s="47" t="s">
        <v>73</v>
      </c>
      <c r="H23" s="46"/>
      <c r="I23" s="47"/>
      <c r="J23" s="46"/>
      <c r="K23" s="47"/>
      <c r="L23" s="46"/>
      <c r="M23" s="37">
        <v>2</v>
      </c>
      <c r="N23" s="38" t="e">
        <f t="shared" ca="1" si="0"/>
        <v>#NAME?</v>
      </c>
    </row>
    <row r="24" spans="1:15" s="39" customFormat="1" ht="18" customHeight="1" x14ac:dyDescent="0.2">
      <c r="A24" s="40"/>
      <c r="B24" s="41"/>
      <c r="C24" s="42"/>
      <c r="D24" s="42"/>
      <c r="E24" s="52"/>
      <c r="F24" s="53"/>
      <c r="G24" s="48"/>
      <c r="H24" s="46"/>
      <c r="I24" s="139" t="s">
        <v>24</v>
      </c>
      <c r="J24" s="140"/>
      <c r="K24" s="64" t="s">
        <v>74</v>
      </c>
      <c r="L24" s="65"/>
      <c r="M24" s="37" t="s">
        <v>142</v>
      </c>
      <c r="N24" s="66" t="e">
        <f ca="1">jugador($F24)</f>
        <v>#NAME?</v>
      </c>
    </row>
    <row r="25" spans="1:15" s="39" customFormat="1" ht="18" customHeight="1" x14ac:dyDescent="0.2">
      <c r="A25" s="40">
        <v>9</v>
      </c>
      <c r="B25" s="49">
        <v>5966512</v>
      </c>
      <c r="C25" s="32">
        <v>13587</v>
      </c>
      <c r="D25" s="32">
        <v>0</v>
      </c>
      <c r="E25" s="33">
        <v>3</v>
      </c>
      <c r="F25" s="34" t="s">
        <v>174</v>
      </c>
      <c r="G25" s="48"/>
      <c r="H25" s="46"/>
      <c r="I25" s="47"/>
      <c r="J25" s="46"/>
      <c r="K25" s="47" t="s">
        <v>102</v>
      </c>
      <c r="L25" s="46"/>
      <c r="M25" s="37">
        <v>6</v>
      </c>
      <c r="N25" s="38" t="e">
        <f t="shared" ca="1" si="0"/>
        <v>#NAME?</v>
      </c>
      <c r="O25" s="141"/>
    </row>
    <row r="26" spans="1:15" s="39" customFormat="1" ht="18" customHeight="1" x14ac:dyDescent="0.2">
      <c r="A26" s="40"/>
      <c r="B26" s="41"/>
      <c r="C26" s="42"/>
      <c r="D26" s="42"/>
      <c r="E26" s="52"/>
      <c r="F26" s="44"/>
      <c r="G26" s="45" t="s">
        <v>74</v>
      </c>
      <c r="H26" s="46" t="e">
        <f ca="1">IF(G26=N25,B25,B27)</f>
        <v>#NAME?</v>
      </c>
      <c r="I26" s="47"/>
      <c r="J26" s="46"/>
      <c r="K26" s="47"/>
      <c r="L26" s="46"/>
      <c r="M26" s="37" t="s">
        <v>142</v>
      </c>
      <c r="N26" s="66" t="e">
        <f t="shared" ca="1" si="0"/>
        <v>#NAME?</v>
      </c>
    </row>
    <row r="27" spans="1:15" s="39" customFormat="1" ht="18" customHeight="1" x14ac:dyDescent="0.2">
      <c r="A27" s="40">
        <v>10</v>
      </c>
      <c r="B27" s="49">
        <v>5972600</v>
      </c>
      <c r="C27" s="32">
        <v>18655</v>
      </c>
      <c r="D27" s="32">
        <v>0</v>
      </c>
      <c r="E27" s="33">
        <v>13</v>
      </c>
      <c r="F27" s="50" t="s">
        <v>175</v>
      </c>
      <c r="G27" s="51" t="s">
        <v>75</v>
      </c>
      <c r="H27" s="46"/>
      <c r="I27" s="47"/>
      <c r="J27" s="46"/>
      <c r="K27" s="47"/>
      <c r="L27" s="46"/>
      <c r="M27" s="37">
        <v>1</v>
      </c>
      <c r="N27" s="38" t="e">
        <f t="shared" ca="1" si="0"/>
        <v>#NAME?</v>
      </c>
    </row>
    <row r="28" spans="1:15" s="39" customFormat="1" ht="18" customHeight="1" x14ac:dyDescent="0.2">
      <c r="A28" s="40"/>
      <c r="B28" s="41"/>
      <c r="C28" s="42"/>
      <c r="D28" s="42"/>
      <c r="E28" s="52"/>
      <c r="F28" s="53"/>
      <c r="G28" s="54"/>
      <c r="H28" s="46"/>
      <c r="I28" s="55" t="s">
        <v>74</v>
      </c>
      <c r="J28" s="56" t="e">
        <f ca="1">IF(I28=G26,H26,H30)</f>
        <v>#NAME?</v>
      </c>
      <c r="K28" s="138" t="s">
        <v>32</v>
      </c>
      <c r="L28" s="46"/>
      <c r="M28" s="37" t="s">
        <v>142</v>
      </c>
      <c r="N28" s="66" t="e">
        <f t="shared" ca="1" si="0"/>
        <v>#NAME?</v>
      </c>
    </row>
    <row r="29" spans="1:15" s="39" customFormat="1" ht="18" customHeight="1" x14ac:dyDescent="0.2">
      <c r="A29" s="40">
        <v>11</v>
      </c>
      <c r="B29" s="49">
        <v>5994836</v>
      </c>
      <c r="C29" s="32">
        <v>0</v>
      </c>
      <c r="D29" s="32">
        <v>0</v>
      </c>
      <c r="E29" s="33">
        <v>15</v>
      </c>
      <c r="F29" s="34" t="s">
        <v>176</v>
      </c>
      <c r="G29" s="57" t="str">
        <f>G26</f>
        <v>GILI F.</v>
      </c>
      <c r="H29" s="46"/>
      <c r="I29" s="51" t="s">
        <v>76</v>
      </c>
      <c r="J29" s="46"/>
      <c r="K29" s="47"/>
      <c r="L29" s="46"/>
      <c r="M29" s="37">
        <v>0</v>
      </c>
      <c r="N29" s="38" t="e">
        <f t="shared" ca="1" si="0"/>
        <v>#NAME?</v>
      </c>
    </row>
    <row r="30" spans="1:15" s="39" customFormat="1" ht="18" customHeight="1" x14ac:dyDescent="0.2">
      <c r="A30" s="40"/>
      <c r="B30" s="41"/>
      <c r="C30" s="42"/>
      <c r="D30" s="42"/>
      <c r="E30" s="43"/>
      <c r="F30" s="44"/>
      <c r="G30" s="62" t="s">
        <v>77</v>
      </c>
      <c r="H30" s="56" t="e">
        <f ca="1">IF(G30=N29,B29,B31)</f>
        <v>#NAME?</v>
      </c>
      <c r="I30" s="54"/>
      <c r="J30" s="46"/>
      <c r="K30" s="47"/>
      <c r="L30" s="46"/>
      <c r="M30" s="37" t="s">
        <v>142</v>
      </c>
      <c r="N30" s="66" t="e">
        <f t="shared" ca="1" si="0"/>
        <v>#NAME?</v>
      </c>
    </row>
    <row r="31" spans="1:15" s="39" customFormat="1" ht="18" customHeight="1" x14ac:dyDescent="0.2">
      <c r="A31" s="30">
        <v>12</v>
      </c>
      <c r="B31" s="49">
        <v>5972494</v>
      </c>
      <c r="C31" s="32">
        <v>0</v>
      </c>
      <c r="D31" s="32">
        <v>0</v>
      </c>
      <c r="E31" s="33">
        <v>5</v>
      </c>
      <c r="F31" s="50" t="s">
        <v>177</v>
      </c>
      <c r="G31" s="47" t="s">
        <v>78</v>
      </c>
      <c r="H31" s="46"/>
      <c r="I31" s="54"/>
      <c r="J31" s="46"/>
      <c r="K31" s="46" t="str">
        <f>K16</f>
        <v>QUETGLAS J.</v>
      </c>
      <c r="L31" s="46"/>
      <c r="M31" s="37">
        <v>3</v>
      </c>
      <c r="N31" s="38" t="e">
        <f t="shared" ca="1" si="0"/>
        <v>#NAME?</v>
      </c>
    </row>
    <row r="32" spans="1:15" s="39" customFormat="1" ht="18" customHeight="1" x14ac:dyDescent="0.2">
      <c r="A32" s="40"/>
      <c r="B32" s="41"/>
      <c r="C32" s="42"/>
      <c r="D32" s="42"/>
      <c r="E32" s="43"/>
      <c r="F32" s="53"/>
      <c r="G32" s="48"/>
      <c r="H32" s="46"/>
      <c r="I32" s="54"/>
      <c r="J32" s="46"/>
      <c r="K32" s="60" t="s">
        <v>74</v>
      </c>
      <c r="L32" s="56" t="e">
        <f ca="1">IF(K32=I28,J28,J36)</f>
        <v>#NAME?</v>
      </c>
      <c r="M32" s="37" t="s">
        <v>142</v>
      </c>
      <c r="N32" s="66" t="e">
        <f t="shared" ca="1" si="0"/>
        <v>#NAME?</v>
      </c>
    </row>
    <row r="33" spans="1:14" s="39" customFormat="1" ht="18" customHeight="1" x14ac:dyDescent="0.2">
      <c r="A33" s="40">
        <v>13</v>
      </c>
      <c r="B33" s="49">
        <v>5973327</v>
      </c>
      <c r="C33" s="32">
        <v>14139</v>
      </c>
      <c r="D33" s="32">
        <v>0</v>
      </c>
      <c r="E33" s="33">
        <v>4</v>
      </c>
      <c r="F33" s="34" t="s">
        <v>178</v>
      </c>
      <c r="G33" s="48"/>
      <c r="H33" s="46"/>
      <c r="I33" s="54"/>
      <c r="J33" s="46"/>
      <c r="K33" s="47" t="s">
        <v>206</v>
      </c>
      <c r="L33" s="48"/>
      <c r="M33" s="37">
        <v>5</v>
      </c>
      <c r="N33" s="38" t="e">
        <f t="shared" ca="1" si="0"/>
        <v>#NAME?</v>
      </c>
    </row>
    <row r="34" spans="1:14" s="39" customFormat="1" ht="18" customHeight="1" x14ac:dyDescent="0.2">
      <c r="A34" s="40"/>
      <c r="B34" s="41"/>
      <c r="C34" s="42"/>
      <c r="D34" s="42"/>
      <c r="E34" s="52"/>
      <c r="F34" s="44"/>
      <c r="G34" s="67" t="s">
        <v>79</v>
      </c>
      <c r="H34" s="46" t="e">
        <f ca="1">IF(G34=N33,B33,B35)</f>
        <v>#NAME?</v>
      </c>
      <c r="I34" s="54"/>
      <c r="J34" s="46"/>
      <c r="K34" s="48"/>
      <c r="L34" s="48"/>
      <c r="M34" s="37" t="s">
        <v>142</v>
      </c>
      <c r="N34" s="66" t="e">
        <f t="shared" ca="1" si="0"/>
        <v>#NAME?</v>
      </c>
    </row>
    <row r="35" spans="1:14" s="39" customFormat="1" ht="18" customHeight="1" x14ac:dyDescent="0.2">
      <c r="A35" s="40">
        <v>14</v>
      </c>
      <c r="B35" s="49">
        <v>5972501</v>
      </c>
      <c r="C35" s="32">
        <v>18655</v>
      </c>
      <c r="D35" s="32">
        <v>0</v>
      </c>
      <c r="E35" s="33">
        <v>12</v>
      </c>
      <c r="F35" s="50" t="s">
        <v>179</v>
      </c>
      <c r="G35" s="51" t="s">
        <v>65</v>
      </c>
      <c r="H35" s="46"/>
      <c r="I35" s="57" t="str">
        <f>I28</f>
        <v>GILI F.</v>
      </c>
      <c r="J35" s="46"/>
      <c r="K35" s="48"/>
      <c r="L35" s="48"/>
      <c r="M35" s="37">
        <v>1</v>
      </c>
      <c r="N35" s="38" t="e">
        <f t="shared" ca="1" si="0"/>
        <v>#NAME?</v>
      </c>
    </row>
    <row r="36" spans="1:14" s="39" customFormat="1" ht="18" customHeight="1" x14ac:dyDescent="0.2">
      <c r="A36" s="40"/>
      <c r="B36" s="41"/>
      <c r="C36" s="42"/>
      <c r="D36" s="42"/>
      <c r="E36" s="52"/>
      <c r="F36" s="53"/>
      <c r="G36" s="54"/>
      <c r="H36" s="46"/>
      <c r="I36" s="59" t="s">
        <v>80</v>
      </c>
      <c r="J36" s="56" t="e">
        <f ca="1">IF(I36=G34,H34,H38)</f>
        <v>#NAME?</v>
      </c>
      <c r="K36" s="138" t="s">
        <v>27</v>
      </c>
      <c r="L36" s="48"/>
      <c r="M36" s="37" t="s">
        <v>142</v>
      </c>
      <c r="N36" s="66" t="e">
        <f t="shared" ca="1" si="0"/>
        <v>#NAME?</v>
      </c>
    </row>
    <row r="37" spans="1:14" s="39" customFormat="1" ht="18" customHeight="1" x14ac:dyDescent="0.2">
      <c r="A37" s="40">
        <v>15</v>
      </c>
      <c r="B37" s="49">
        <v>5972692</v>
      </c>
      <c r="C37" s="32">
        <v>16695</v>
      </c>
      <c r="D37" s="32">
        <v>0</v>
      </c>
      <c r="E37" s="33">
        <v>9</v>
      </c>
      <c r="F37" s="34" t="s">
        <v>180</v>
      </c>
      <c r="G37" s="57" t="str">
        <f>G34</f>
        <v>MOLL P.</v>
      </c>
      <c r="H37" s="46"/>
      <c r="I37" s="47" t="s">
        <v>81</v>
      </c>
      <c r="J37" s="47"/>
      <c r="K37" s="47"/>
      <c r="L37" s="48"/>
      <c r="M37" s="37">
        <v>2</v>
      </c>
      <c r="N37" s="38" t="e">
        <f t="shared" ca="1" si="0"/>
        <v>#NAME?</v>
      </c>
    </row>
    <row r="38" spans="1:14" s="39" customFormat="1" ht="18" customHeight="1" x14ac:dyDescent="0.2">
      <c r="A38" s="40"/>
      <c r="B38" s="41"/>
      <c r="C38" s="42"/>
      <c r="D38" s="42"/>
      <c r="E38" s="43"/>
      <c r="F38" s="44"/>
      <c r="G38" s="59" t="s">
        <v>80</v>
      </c>
      <c r="H38" s="56" t="e">
        <f ca="1">IF(G38=N37,B37,B39)</f>
        <v>#NAME?</v>
      </c>
      <c r="I38" s="47"/>
      <c r="J38" s="47"/>
      <c r="K38" s="47"/>
      <c r="L38" s="48"/>
      <c r="M38" s="37" t="s">
        <v>142</v>
      </c>
      <c r="N38" s="66" t="e">
        <f t="shared" ca="1" si="0"/>
        <v>#NAME?</v>
      </c>
    </row>
    <row r="39" spans="1:14" s="39" customFormat="1" ht="18" customHeight="1" x14ac:dyDescent="0.2">
      <c r="A39" s="30">
        <v>16</v>
      </c>
      <c r="B39" s="49">
        <v>5927895</v>
      </c>
      <c r="C39" s="32">
        <v>15747</v>
      </c>
      <c r="D39" s="32">
        <v>0</v>
      </c>
      <c r="E39" s="33">
        <v>6</v>
      </c>
      <c r="F39" s="50" t="s">
        <v>181</v>
      </c>
      <c r="G39" s="51" t="s">
        <v>82</v>
      </c>
      <c r="H39" s="47"/>
      <c r="I39" s="47"/>
      <c r="J39" s="47"/>
      <c r="K39" s="47"/>
      <c r="L39" s="68"/>
      <c r="M39" s="37">
        <v>3</v>
      </c>
      <c r="N39" s="38" t="e">
        <f t="shared" ca="1" si="0"/>
        <v>#NAME?</v>
      </c>
    </row>
    <row r="40" spans="1:14" ht="13.5" thickBot="1" x14ac:dyDescent="0.25">
      <c r="A40" s="232" t="s">
        <v>34</v>
      </c>
      <c r="B40" s="232"/>
      <c r="C40" s="69"/>
      <c r="D40" s="69"/>
      <c r="E40" s="69"/>
      <c r="F40" s="69"/>
      <c r="G40" s="70"/>
      <c r="H40" s="70"/>
      <c r="I40" s="70"/>
      <c r="J40" s="70"/>
      <c r="K40" s="70"/>
      <c r="L40" s="70"/>
      <c r="N40" s="66" t="e">
        <f ca="1">jugador($F40)</f>
        <v>#NAME?</v>
      </c>
    </row>
    <row r="41" spans="1:14" s="75" customFormat="1" ht="9" customHeight="1" x14ac:dyDescent="0.2">
      <c r="A41" s="233" t="s">
        <v>35</v>
      </c>
      <c r="B41" s="234"/>
      <c r="C41" s="234"/>
      <c r="D41" s="235"/>
      <c r="E41" s="72" t="s">
        <v>36</v>
      </c>
      <c r="F41" s="73" t="s">
        <v>37</v>
      </c>
      <c r="G41" s="236" t="s">
        <v>38</v>
      </c>
      <c r="H41" s="237"/>
      <c r="I41" s="238"/>
      <c r="J41" s="74"/>
      <c r="K41" s="237" t="s">
        <v>39</v>
      </c>
      <c r="L41" s="239"/>
      <c r="N41" s="76"/>
    </row>
    <row r="42" spans="1:14" s="75" customFormat="1" ht="9" customHeight="1" thickBot="1" x14ac:dyDescent="0.25">
      <c r="A42" s="240" t="s">
        <v>40</v>
      </c>
      <c r="B42" s="241"/>
      <c r="C42" s="241"/>
      <c r="D42" s="242"/>
      <c r="E42" s="77">
        <v>1</v>
      </c>
      <c r="F42" s="78" t="str">
        <f>IF(ISTEXT(VLOOKUP(E42,E$9:F$39,2,FALSE)),VLOOKUP(E42,E$9:F$39,2,FALSE),"")</f>
        <v>CRESPI MARTORELL, ALEXANDRE</v>
      </c>
      <c r="G42" s="243"/>
      <c r="H42" s="244"/>
      <c r="I42" s="245"/>
      <c r="J42" s="79"/>
      <c r="K42" s="244"/>
      <c r="L42" s="246"/>
      <c r="N42" s="66"/>
    </row>
    <row r="43" spans="1:14" s="75" customFormat="1" ht="9" customHeight="1" x14ac:dyDescent="0.2">
      <c r="A43" s="247" t="s">
        <v>41</v>
      </c>
      <c r="B43" s="248"/>
      <c r="C43" s="248"/>
      <c r="D43" s="249"/>
      <c r="E43" s="80">
        <v>2</v>
      </c>
      <c r="F43" s="81" t="str">
        <f t="shared" ref="F43:F49" si="1">IF(ISTEXT(VLOOKUP(E43,E$9:F$39,2,FALSE)),VLOOKUP(E43,E$9:F$39,2,FALSE),"")</f>
        <v>ESCANELLAS SUREDA, JOAN</v>
      </c>
      <c r="G43" s="243"/>
      <c r="H43" s="244"/>
      <c r="I43" s="245"/>
      <c r="J43" s="79"/>
      <c r="K43" s="244"/>
      <c r="L43" s="246"/>
      <c r="N43" s="76"/>
    </row>
    <row r="44" spans="1:14" s="75" customFormat="1" ht="9" customHeight="1" thickBot="1" x14ac:dyDescent="0.25">
      <c r="A44" s="250" t="s">
        <v>42</v>
      </c>
      <c r="B44" s="251"/>
      <c r="C44" s="251"/>
      <c r="D44" s="252"/>
      <c r="E44" s="80">
        <v>3</v>
      </c>
      <c r="F44" s="81" t="str">
        <f t="shared" si="1"/>
        <v>GILI MORENO, FELIP</v>
      </c>
      <c r="G44" s="243"/>
      <c r="H44" s="244"/>
      <c r="I44" s="245"/>
      <c r="J44" s="79"/>
      <c r="K44" s="244"/>
      <c r="L44" s="246"/>
      <c r="N44" s="66"/>
    </row>
    <row r="45" spans="1:14" s="75" customFormat="1" ht="9" customHeight="1" x14ac:dyDescent="0.2">
      <c r="A45" s="233" t="s">
        <v>43</v>
      </c>
      <c r="B45" s="234"/>
      <c r="C45" s="234"/>
      <c r="D45" s="235"/>
      <c r="E45" s="80">
        <v>4</v>
      </c>
      <c r="F45" s="81" t="str">
        <f t="shared" si="1"/>
        <v>LLABRES SALETAS, MARC</v>
      </c>
      <c r="G45" s="243"/>
      <c r="H45" s="244"/>
      <c r="I45" s="245"/>
      <c r="J45" s="79"/>
      <c r="K45" s="244"/>
      <c r="L45" s="246"/>
    </row>
    <row r="46" spans="1:14" s="75" customFormat="1" ht="9" customHeight="1" thickBot="1" x14ac:dyDescent="0.25">
      <c r="A46" s="253"/>
      <c r="B46" s="254"/>
      <c r="C46" s="254"/>
      <c r="D46" s="255"/>
      <c r="E46" s="82">
        <v>5</v>
      </c>
      <c r="F46" s="83" t="str">
        <f t="shared" si="1"/>
        <v>HUMMERT PETERSEN, MATS</v>
      </c>
      <c r="G46" s="243"/>
      <c r="H46" s="244"/>
      <c r="I46" s="245"/>
      <c r="J46" s="79"/>
      <c r="K46" s="244"/>
      <c r="L46" s="246"/>
    </row>
    <row r="47" spans="1:14" s="75" customFormat="1" ht="9" customHeight="1" x14ac:dyDescent="0.2">
      <c r="A47" s="233" t="s">
        <v>44</v>
      </c>
      <c r="B47" s="234"/>
      <c r="C47" s="234"/>
      <c r="D47" s="235"/>
      <c r="E47" s="82">
        <v>6</v>
      </c>
      <c r="F47" s="83" t="str">
        <f t="shared" si="1"/>
        <v>VACAS OLIVER, SERGI</v>
      </c>
      <c r="G47" s="243"/>
      <c r="H47" s="244"/>
      <c r="I47" s="245"/>
      <c r="J47" s="79"/>
      <c r="K47" s="244"/>
      <c r="L47" s="246"/>
    </row>
    <row r="48" spans="1:14" s="75" customFormat="1" ht="9" customHeight="1" x14ac:dyDescent="0.2">
      <c r="A48" s="256" t="str">
        <f>K6</f>
        <v>MARTIN CERDO FUENTENEBRO</v>
      </c>
      <c r="B48" s="257"/>
      <c r="C48" s="257"/>
      <c r="D48" s="258"/>
      <c r="E48" s="82">
        <v>7</v>
      </c>
      <c r="F48" s="83" t="str">
        <f t="shared" si="1"/>
        <v>CABOT SABATER, RAFEL</v>
      </c>
      <c r="G48" s="243"/>
      <c r="H48" s="244"/>
      <c r="I48" s="245"/>
      <c r="J48" s="79"/>
      <c r="K48" s="244"/>
      <c r="L48" s="246"/>
    </row>
    <row r="49" spans="1:12" s="75" customFormat="1" ht="9" customHeight="1" thickBot="1" x14ac:dyDescent="0.25">
      <c r="A49" s="259">
        <v>5796796</v>
      </c>
      <c r="B49" s="260"/>
      <c r="C49" s="260"/>
      <c r="D49" s="261"/>
      <c r="E49" s="84">
        <v>8</v>
      </c>
      <c r="F49" s="85" t="str">
        <f t="shared" si="1"/>
        <v>CIFRE BOTA, LLUC</v>
      </c>
      <c r="G49" s="262"/>
      <c r="H49" s="263"/>
      <c r="I49" s="264"/>
      <c r="J49" s="86"/>
      <c r="K49" s="263"/>
      <c r="L49" s="265"/>
    </row>
    <row r="50" spans="1:12" s="75" customFormat="1" x14ac:dyDescent="0.2">
      <c r="B50" s="87" t="s">
        <v>45</v>
      </c>
      <c r="F50" s="88"/>
      <c r="G50" s="88"/>
      <c r="H50" s="88"/>
      <c r="I50" s="89"/>
      <c r="J50" s="89"/>
      <c r="K50" s="266" t="s">
        <v>46</v>
      </c>
      <c r="L50" s="266"/>
    </row>
    <row r="51" spans="1:12" s="75" customFormat="1" x14ac:dyDescent="0.2">
      <c r="F51" s="90" t="s">
        <v>47</v>
      </c>
      <c r="G51" s="267" t="s">
        <v>48</v>
      </c>
      <c r="H51" s="267"/>
      <c r="I51" s="267"/>
      <c r="J51" s="91"/>
      <c r="K51" s="301">
        <v>42904</v>
      </c>
      <c r="L51" s="89"/>
    </row>
  </sheetData>
  <sheetProtection password="CC8C" sheet="1" formatCells="0"/>
  <mergeCells count="36">
    <mergeCell ref="A49:D49"/>
    <mergeCell ref="G49:I49"/>
    <mergeCell ref="K49:L49"/>
    <mergeCell ref="K50:L50"/>
    <mergeCell ref="G51:I51"/>
    <mergeCell ref="A47:D47"/>
    <mergeCell ref="G47:I47"/>
    <mergeCell ref="K47:L47"/>
    <mergeCell ref="A48:D48"/>
    <mergeCell ref="G48:I48"/>
    <mergeCell ref="K48:L48"/>
    <mergeCell ref="A45:D45"/>
    <mergeCell ref="G45:I45"/>
    <mergeCell ref="K45:L45"/>
    <mergeCell ref="A46:D46"/>
    <mergeCell ref="G46:I46"/>
    <mergeCell ref="K46:L46"/>
    <mergeCell ref="A43:D43"/>
    <mergeCell ref="G43:I43"/>
    <mergeCell ref="K43:L43"/>
    <mergeCell ref="A44:D44"/>
    <mergeCell ref="G44:I44"/>
    <mergeCell ref="K44:L44"/>
    <mergeCell ref="A40:B40"/>
    <mergeCell ref="A41:D41"/>
    <mergeCell ref="G41:I41"/>
    <mergeCell ref="K41:L41"/>
    <mergeCell ref="A42:D42"/>
    <mergeCell ref="G42:I42"/>
    <mergeCell ref="K42:L42"/>
    <mergeCell ref="A6:E6"/>
    <mergeCell ref="A1:L1"/>
    <mergeCell ref="A2:L2"/>
    <mergeCell ref="A3:E3"/>
    <mergeCell ref="A4:E4"/>
    <mergeCell ref="A5:E5"/>
  </mergeCells>
  <conditionalFormatting sqref="F42:F49">
    <cfRule type="expression" dxfId="12" priority="6" stopIfTrue="1">
      <formula>(E42&gt;$L$9)</formula>
    </cfRule>
  </conditionalFormatting>
  <conditionalFormatting sqref="B10:D10 F10 F12 B12:D12 B14:D14 F14 F16 B16:D16 B18:D18 F18 F20 B20:D20 B22:D22 F22 F24 B24:D24 B26:D26 F26 F28 B28:D28 B30:D30 F30 F32 B32:D32 B34:D34 F34 F36 B36:D36 B38:D38 F38">
    <cfRule type="expression" dxfId="11" priority="7" stopIfTrue="1">
      <formula>AND($E10&lt;=$L$9,$M10&gt;0,$D10&lt;&gt;"Alt")</formula>
    </cfRule>
  </conditionalFormatting>
  <conditionalFormatting sqref="B9:D39 F9:F39">
    <cfRule type="expression" dxfId="10" priority="8" stopIfTrue="1">
      <formula>AND($E9&lt;=$L$9,$E9&gt;0,$M9&gt;0,$D9&lt;&gt;"Alt")</formula>
    </cfRule>
  </conditionalFormatting>
  <conditionalFormatting sqref="E9 E11 E13 E15 E17 E19 E21 E23 E25 E27 E29 E31 E33 E35 E37 E39">
    <cfRule type="expression" dxfId="9" priority="9" stopIfTrue="1">
      <formula>AND($E9&lt;=$L$9,$M9&gt;0,$D9&lt;&gt;"Alt")</formula>
    </cfRule>
  </conditionalFormatting>
  <dataValidations count="3">
    <dataValidation type="list" allowBlank="1" showInputMessage="1" showErrorMessage="1" sqref="G38 G10 G14 G18 G22 G26 G30 G34">
      <formula1>$N9:$N11</formula1>
    </dataValidation>
    <dataValidation type="list" allowBlank="1" showInputMessage="1" showErrorMessage="1" sqref="K32 K16">
      <formula1>$I19:$I20</formula1>
    </dataValidation>
    <dataValidation type="list" allowBlank="1" showInputMessage="1" showErrorMessage="1" sqref="I36 I12 I20 I28">
      <formula1>$G13:$G14</formula1>
    </dataValidation>
  </dataValidations>
  <printOptions horizontalCentered="1" verticalCentered="1"/>
  <pageMargins left="0" right="0" top="0" bottom="0" header="0" footer="0"/>
  <pageSetup paperSize="9" scale="99" orientation="portrait"/>
  <headerFooter alignWithMargin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D86DA0D-2E2B-E24B-98DB-0AEA2EC84D51}">
            <xm:f>'Macintosh HD:Users:marticerdofuentenebro:Desktop:Torneig Sant Joan 2017:[Aleví masc formulari.xlsm]Prep Prev'!#REF!=4</xm:f>
            <x14:dxf>
              <border>
                <right/>
                <vertical/>
                <horizontal/>
              </border>
            </x14:dxf>
          </x14:cfRule>
          <xm:sqref>I13:I20 I29:I36</xm:sqref>
        </x14:conditionalFormatting>
        <x14:conditionalFormatting xmlns:xm="http://schemas.microsoft.com/office/excel/2006/main">
          <x14:cfRule type="expression" priority="4" id="{C35206C9-03FE-7048-B523-6C402DBB780C}">
            <xm:f>'Macintosh HD:Users:marticerdofuentenebro:Desktop:Torneig Sant Joan 2017:[Aleví masc formulari.xlsm]Prep Prev'!#REF!=4</xm:f>
            <x14:dxf>
              <border>
                <bottom/>
                <vertical/>
                <horizontal/>
              </border>
            </x14:dxf>
          </x14:cfRule>
          <xm:sqref>K16 K32</xm:sqref>
        </x14:conditionalFormatting>
        <x14:conditionalFormatting xmlns:xm="http://schemas.microsoft.com/office/excel/2006/main">
          <x14:cfRule type="expression" priority="3" id="{1930797C-3DED-AF45-AED9-BED0EB1CA451}">
            <xm:f>'Macintosh HD:Users:marticerdofuentenebro:Desktop:Torneig Sant Joan 2017:[Aleví masc formulari.xlsm]Prep Prev'!#REF!=8</xm:f>
            <x14:dxf>
              <border>
                <right/>
                <vertical/>
                <horizontal/>
              </border>
            </x14:dxf>
          </x14:cfRule>
          <xm:sqref>G11:G14 G19:G22 G27:G30 G35:G38 I13:I20 I29:I36</xm:sqref>
        </x14:conditionalFormatting>
        <x14:conditionalFormatting xmlns:xm="http://schemas.microsoft.com/office/excel/2006/main">
          <x14:cfRule type="expression" priority="2" id="{9EF67542-432E-8640-A2B3-5876C6340436}">
            <xm:f>'Macintosh HD:Users:marticerdofuentenebro:Desktop:Torneig Sant Joan 2017:[Aleví masc formulari.xlsm]Prep Prev'!#REF!=8</xm:f>
            <x14:dxf>
              <border>
                <bottom/>
                <vertical/>
                <horizontal/>
              </border>
            </x14:dxf>
          </x14:cfRule>
          <xm:sqref>I12 I20 K16 I28 K32 I36</xm:sqref>
        </x14:conditionalFormatting>
        <x14:conditionalFormatting xmlns:xm="http://schemas.microsoft.com/office/excel/2006/main">
          <x14:cfRule type="expression" priority="1" id="{AEB762F4-5966-D241-A522-034260C41633}">
            <xm:f>'Macintosh HD:Users:marticerdofuentenebro:Desktop:Torneig Sant Joan 2017:[benj masc formulari.xlsm]Prep Prev'!#REF!=8</xm:f>
            <x14:dxf>
              <border>
                <right/>
                <vertical/>
                <horizontal/>
              </border>
            </x14:dxf>
          </x14:cfRule>
          <xm:sqref>G39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U51"/>
  <sheetViews>
    <sheetView showGridLines="0" showZeros="0" workbookViewId="0">
      <selection activeCell="K66" sqref="K66"/>
    </sheetView>
  </sheetViews>
  <sheetFormatPr baseColWidth="10" defaultColWidth="9.140625" defaultRowHeight="12.75" x14ac:dyDescent="0.2"/>
  <cols>
    <col min="1" max="1" width="2.7109375" style="71" bestFit="1" customWidth="1"/>
    <col min="2" max="2" width="7.42578125" style="71" bestFit="1" customWidth="1"/>
    <col min="3" max="3" width="5.28515625" style="71" customWidth="1"/>
    <col min="4" max="4" width="4" style="71" customWidth="1"/>
    <col min="5" max="5" width="2.85546875" style="71" customWidth="1"/>
    <col min="6" max="6" width="24.7109375" style="71" bestFit="1" customWidth="1"/>
    <col min="7" max="7" width="13.7109375" style="92" customWidth="1"/>
    <col min="8" max="8" width="16.85546875" style="92" hidden="1" customWidth="1"/>
    <col min="9" max="9" width="13.7109375" style="92" customWidth="1"/>
    <col min="10" max="10" width="14.7109375" style="92" hidden="1" customWidth="1"/>
    <col min="11" max="11" width="13.7109375" style="92" customWidth="1"/>
    <col min="12" max="12" width="14.85546875" style="92" hidden="1" customWidth="1"/>
    <col min="13" max="13" width="13.7109375" style="92" customWidth="1"/>
    <col min="14" max="14" width="6.42578125" style="125" hidden="1" customWidth="1"/>
    <col min="15" max="15" width="9.42578125" style="71" hidden="1" customWidth="1"/>
    <col min="16" max="16" width="19.42578125" style="71" hidden="1" customWidth="1"/>
    <col min="17" max="16384" width="9.140625" style="71"/>
  </cols>
  <sheetData>
    <row r="1" spans="1:16" s="1" customFormat="1" ht="25.5" x14ac:dyDescent="0.2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93"/>
    </row>
    <row r="2" spans="1:16" s="2" customFormat="1" x14ac:dyDescent="0.2">
      <c r="A2" s="229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94"/>
    </row>
    <row r="3" spans="1:16" s="6" customFormat="1" ht="9" customHeight="1" x14ac:dyDescent="0.2">
      <c r="A3" s="230" t="s">
        <v>1</v>
      </c>
      <c r="B3" s="230"/>
      <c r="C3" s="230"/>
      <c r="D3" s="230"/>
      <c r="E3" s="230"/>
      <c r="F3" s="3" t="s">
        <v>2</v>
      </c>
      <c r="G3" s="3" t="s">
        <v>3</v>
      </c>
      <c r="H3" s="3"/>
      <c r="I3" s="4"/>
      <c r="J3" s="4"/>
      <c r="K3" s="3" t="s">
        <v>4</v>
      </c>
      <c r="L3" s="95"/>
      <c r="M3" s="5"/>
      <c r="N3" s="96"/>
    </row>
    <row r="4" spans="1:16" s="11" customFormat="1" ht="11.25" x14ac:dyDescent="0.2">
      <c r="A4" s="231">
        <v>42884</v>
      </c>
      <c r="B4" s="231"/>
      <c r="C4" s="231"/>
      <c r="D4" s="231"/>
      <c r="E4" s="231"/>
      <c r="F4" s="7" t="s">
        <v>108</v>
      </c>
      <c r="G4" s="299" t="e">
        <f>Ciudad</f>
        <v>#NAME?</v>
      </c>
      <c r="H4" s="8"/>
      <c r="I4" s="9"/>
      <c r="J4" s="9"/>
      <c r="K4" s="7" t="s">
        <v>110</v>
      </c>
      <c r="L4" s="97"/>
      <c r="M4" s="10"/>
      <c r="N4" s="98"/>
      <c r="P4" s="99" t="e">
        <f>Habil</f>
        <v>#NAME?</v>
      </c>
    </row>
    <row r="5" spans="1:16" s="6" customFormat="1" ht="9" x14ac:dyDescent="0.2">
      <c r="A5" s="230" t="s">
        <v>5</v>
      </c>
      <c r="B5" s="230"/>
      <c r="C5" s="230"/>
      <c r="D5" s="230"/>
      <c r="E5" s="230"/>
      <c r="F5" s="13" t="s">
        <v>6</v>
      </c>
      <c r="G5" s="4" t="s">
        <v>7</v>
      </c>
      <c r="H5" s="4"/>
      <c r="I5" s="4"/>
      <c r="J5" s="4"/>
      <c r="K5" s="14" t="s">
        <v>8</v>
      </c>
      <c r="L5" s="100"/>
      <c r="M5" s="5"/>
      <c r="N5" s="96"/>
      <c r="P5" s="101"/>
    </row>
    <row r="6" spans="1:16" s="11" customFormat="1" ht="12" thickBot="1" x14ac:dyDescent="0.25">
      <c r="A6" s="227" t="s">
        <v>137</v>
      </c>
      <c r="B6" s="227"/>
      <c r="C6" s="227"/>
      <c r="D6" s="227"/>
      <c r="E6" s="227"/>
      <c r="F6" s="16" t="s">
        <v>165</v>
      </c>
      <c r="G6" s="16" t="s">
        <v>139</v>
      </c>
      <c r="H6" s="16"/>
      <c r="I6" s="17"/>
      <c r="J6" s="17"/>
      <c r="K6" s="18" t="s">
        <v>140</v>
      </c>
      <c r="L6" s="102"/>
      <c r="M6" s="10"/>
      <c r="N6" s="98"/>
      <c r="P6" s="99" t="s">
        <v>9</v>
      </c>
    </row>
    <row r="7" spans="1:16" s="23" customFormat="1" ht="9" x14ac:dyDescent="0.2">
      <c r="A7" s="19"/>
      <c r="B7" s="20" t="s">
        <v>10</v>
      </c>
      <c r="C7" s="21" t="s">
        <v>11</v>
      </c>
      <c r="D7" s="21" t="s">
        <v>12</v>
      </c>
      <c r="E7" s="20" t="s">
        <v>13</v>
      </c>
      <c r="F7" s="21" t="str">
        <f>IF(G6="Femenino","Jugadora","Jugador")</f>
        <v>Jugador</v>
      </c>
      <c r="G7" s="21" t="s">
        <v>50</v>
      </c>
      <c r="H7" s="21"/>
      <c r="I7" s="21" t="s">
        <v>51</v>
      </c>
      <c r="J7" s="21"/>
      <c r="K7" s="21" t="s">
        <v>52</v>
      </c>
      <c r="L7" s="103"/>
      <c r="M7" s="22"/>
      <c r="N7" s="104"/>
      <c r="P7" s="105"/>
    </row>
    <row r="8" spans="1:16" s="23" customFormat="1" ht="7.5" customHeight="1" x14ac:dyDescent="0.2">
      <c r="A8" s="106"/>
      <c r="B8" s="26"/>
      <c r="C8" s="27"/>
      <c r="D8" s="27"/>
      <c r="E8" s="28"/>
      <c r="F8" s="29"/>
      <c r="G8" s="27"/>
      <c r="H8" s="27"/>
      <c r="I8" s="27"/>
      <c r="J8" s="27"/>
      <c r="K8" s="27"/>
      <c r="L8" s="27"/>
      <c r="M8" s="27"/>
      <c r="N8" s="104"/>
      <c r="P8" s="105"/>
    </row>
    <row r="9" spans="1:16" s="39" customFormat="1" ht="18" customHeight="1" x14ac:dyDescent="0.2">
      <c r="A9" s="107">
        <v>1</v>
      </c>
      <c r="B9" s="49">
        <v>5914511</v>
      </c>
      <c r="C9" s="32">
        <v>5343</v>
      </c>
      <c r="D9" s="32">
        <v>0</v>
      </c>
      <c r="E9" s="33">
        <v>1</v>
      </c>
      <c r="F9" s="34" t="s">
        <v>182</v>
      </c>
      <c r="G9" s="35"/>
      <c r="H9" s="35"/>
      <c r="I9" s="35"/>
      <c r="J9" s="35"/>
      <c r="K9" s="35"/>
      <c r="L9" s="35"/>
      <c r="M9" s="36">
        <v>4</v>
      </c>
      <c r="N9" s="108"/>
      <c r="O9" s="38">
        <v>50</v>
      </c>
      <c r="P9" s="66" t="e">
        <f ca="1">jugador($F9)</f>
        <v>#NAME?</v>
      </c>
    </row>
    <row r="10" spans="1:16" s="39" customFormat="1" ht="18" customHeight="1" x14ac:dyDescent="0.2">
      <c r="A10" s="109"/>
      <c r="B10" s="41"/>
      <c r="C10" s="42"/>
      <c r="D10" s="42"/>
      <c r="E10" s="43"/>
      <c r="F10" s="44"/>
      <c r="G10" s="45" t="s">
        <v>83</v>
      </c>
      <c r="H10" s="110" t="e">
        <f ca="1">IF(G10=P9,B9,B11)</f>
        <v>#NAME?</v>
      </c>
      <c r="I10" s="47"/>
      <c r="J10" s="47"/>
      <c r="K10" s="48"/>
      <c r="L10" s="48"/>
      <c r="M10" s="48"/>
      <c r="N10" s="108"/>
      <c r="O10" s="111"/>
      <c r="P10" s="66"/>
    </row>
    <row r="11" spans="1:16" s="39" customFormat="1" ht="18" customHeight="1" x14ac:dyDescent="0.2">
      <c r="A11" s="109">
        <v>2</v>
      </c>
      <c r="B11" s="49" t="s">
        <v>142</v>
      </c>
      <c r="C11" s="32" t="s">
        <v>142</v>
      </c>
      <c r="D11" s="32" t="s">
        <v>142</v>
      </c>
      <c r="E11" s="33"/>
      <c r="F11" s="50" t="s">
        <v>143</v>
      </c>
      <c r="G11" s="51"/>
      <c r="H11" s="112"/>
      <c r="I11" s="47"/>
      <c r="J11" s="47"/>
      <c r="K11" s="48"/>
      <c r="L11" s="48"/>
      <c r="M11" s="48"/>
      <c r="N11" s="108"/>
      <c r="O11" s="38" t="s">
        <v>142</v>
      </c>
      <c r="P11" s="66" t="e">
        <f ca="1">jugador($F11)</f>
        <v>#NAME?</v>
      </c>
    </row>
    <row r="12" spans="1:16" s="39" customFormat="1" ht="18" customHeight="1" x14ac:dyDescent="0.2">
      <c r="A12" s="109"/>
      <c r="B12" s="41"/>
      <c r="C12" s="42"/>
      <c r="D12" s="42"/>
      <c r="E12" s="52"/>
      <c r="F12" s="53"/>
      <c r="G12" s="54"/>
      <c r="H12" s="112"/>
      <c r="I12" s="55" t="s">
        <v>83</v>
      </c>
      <c r="J12" s="113" t="e">
        <f ca="1">IF(I12=G10,H10,H14)</f>
        <v>#NAME?</v>
      </c>
      <c r="K12" s="47"/>
      <c r="L12" s="47"/>
      <c r="M12" s="48"/>
      <c r="N12" s="108"/>
      <c r="O12" s="111"/>
      <c r="P12" s="66"/>
    </row>
    <row r="13" spans="1:16" s="39" customFormat="1" ht="18" customHeight="1" x14ac:dyDescent="0.2">
      <c r="A13" s="109">
        <v>3</v>
      </c>
      <c r="B13" s="49">
        <v>5962073</v>
      </c>
      <c r="C13" s="32">
        <v>11557</v>
      </c>
      <c r="D13" s="32">
        <v>0</v>
      </c>
      <c r="E13" s="33">
        <v>8</v>
      </c>
      <c r="F13" s="34" t="s">
        <v>183</v>
      </c>
      <c r="G13" s="57" t="str">
        <f>G10</f>
        <v>CASTILLA J.</v>
      </c>
      <c r="H13" s="114"/>
      <c r="I13" s="51" t="s">
        <v>84</v>
      </c>
      <c r="J13" s="115"/>
      <c r="K13" s="47"/>
      <c r="L13" s="47"/>
      <c r="M13" s="48"/>
      <c r="N13" s="108"/>
      <c r="O13" s="38">
        <v>10</v>
      </c>
      <c r="P13" s="66" t="e">
        <f ca="1">jugador($F13)</f>
        <v>#NAME?</v>
      </c>
    </row>
    <row r="14" spans="1:16" s="39" customFormat="1" ht="18" customHeight="1" x14ac:dyDescent="0.2">
      <c r="A14" s="109"/>
      <c r="B14" s="41"/>
      <c r="C14" s="42"/>
      <c r="D14" s="42"/>
      <c r="E14" s="52"/>
      <c r="F14" s="44"/>
      <c r="G14" s="62" t="s">
        <v>85</v>
      </c>
      <c r="H14" s="116" t="e">
        <f ca="1">IF(G14=P13,B13,B15)</f>
        <v>#NAME?</v>
      </c>
      <c r="I14" s="54"/>
      <c r="J14" s="115"/>
      <c r="K14" s="47"/>
      <c r="L14" s="47"/>
      <c r="M14" s="48"/>
      <c r="N14" s="108"/>
      <c r="O14" s="111"/>
      <c r="P14" s="66"/>
    </row>
    <row r="15" spans="1:16" s="39" customFormat="1" ht="18" customHeight="1" x14ac:dyDescent="0.2">
      <c r="A15" s="109">
        <v>4</v>
      </c>
      <c r="B15" s="49">
        <v>5927902</v>
      </c>
      <c r="C15" s="32">
        <v>12397</v>
      </c>
      <c r="D15" s="32">
        <v>0</v>
      </c>
      <c r="E15" s="33">
        <v>9</v>
      </c>
      <c r="F15" s="50" t="s">
        <v>184</v>
      </c>
      <c r="G15" s="47" t="s">
        <v>86</v>
      </c>
      <c r="H15" s="112"/>
      <c r="I15" s="54"/>
      <c r="J15" s="115"/>
      <c r="K15" s="47"/>
      <c r="L15" s="47"/>
      <c r="M15" s="48"/>
      <c r="N15" s="108"/>
      <c r="O15" s="38">
        <v>8</v>
      </c>
      <c r="P15" s="66" t="e">
        <f ca="1">jugador($F15)</f>
        <v>#NAME?</v>
      </c>
    </row>
    <row r="16" spans="1:16" s="39" customFormat="1" ht="18" customHeight="1" x14ac:dyDescent="0.2">
      <c r="A16" s="109"/>
      <c r="B16" s="41"/>
      <c r="C16" s="42"/>
      <c r="D16" s="42"/>
      <c r="E16" s="43"/>
      <c r="F16" s="53"/>
      <c r="G16" s="48"/>
      <c r="H16" s="117"/>
      <c r="I16" s="54"/>
      <c r="J16" s="115"/>
      <c r="K16" s="60" t="s">
        <v>87</v>
      </c>
      <c r="L16" s="115" t="e">
        <f ca="1">IF(K16=I12,J12,J20)</f>
        <v>#NAME?</v>
      </c>
      <c r="M16" s="47"/>
      <c r="N16" s="108"/>
      <c r="O16" s="111"/>
      <c r="P16" s="66"/>
    </row>
    <row r="17" spans="1:16" s="39" customFormat="1" ht="18" customHeight="1" x14ac:dyDescent="0.2">
      <c r="A17" s="107">
        <v>5</v>
      </c>
      <c r="B17" s="49">
        <v>5929411</v>
      </c>
      <c r="C17" s="32">
        <v>5567</v>
      </c>
      <c r="D17" s="32">
        <v>0</v>
      </c>
      <c r="E17" s="33">
        <v>3</v>
      </c>
      <c r="F17" s="34" t="s">
        <v>185</v>
      </c>
      <c r="G17" s="48"/>
      <c r="H17" s="117"/>
      <c r="I17" s="54"/>
      <c r="J17" s="115"/>
      <c r="K17" s="51" t="s">
        <v>72</v>
      </c>
      <c r="L17" s="47"/>
      <c r="M17" s="48"/>
      <c r="N17" s="108"/>
      <c r="O17" s="38">
        <v>47</v>
      </c>
      <c r="P17" s="66" t="e">
        <f ca="1">jugador($F17)</f>
        <v>#NAME?</v>
      </c>
    </row>
    <row r="18" spans="1:16" s="39" customFormat="1" ht="18" customHeight="1" x14ac:dyDescent="0.2">
      <c r="A18" s="109"/>
      <c r="B18" s="41"/>
      <c r="C18" s="42"/>
      <c r="D18" s="42"/>
      <c r="E18" s="43"/>
      <c r="F18" s="44"/>
      <c r="G18" s="45" t="s">
        <v>87</v>
      </c>
      <c r="H18" s="110" t="e">
        <f ca="1">IF(G18=P17,B17,B19)</f>
        <v>#NAME?</v>
      </c>
      <c r="I18" s="54"/>
      <c r="J18" s="115"/>
      <c r="K18" s="54"/>
      <c r="L18" s="47"/>
      <c r="M18" s="48"/>
      <c r="N18" s="108"/>
      <c r="O18" s="111"/>
      <c r="P18" s="66"/>
    </row>
    <row r="19" spans="1:16" s="39" customFormat="1" ht="18" customHeight="1" x14ac:dyDescent="0.2">
      <c r="A19" s="109">
        <v>6</v>
      </c>
      <c r="B19" s="49">
        <v>5927895</v>
      </c>
      <c r="C19" s="32">
        <v>15747</v>
      </c>
      <c r="D19" s="32" t="s">
        <v>27</v>
      </c>
      <c r="E19" s="33">
        <v>13</v>
      </c>
      <c r="F19" s="50" t="s">
        <v>181</v>
      </c>
      <c r="G19" s="51" t="s">
        <v>75</v>
      </c>
      <c r="H19" s="118"/>
      <c r="I19" s="57" t="str">
        <f>I12</f>
        <v>CASTILLA J.</v>
      </c>
      <c r="J19" s="115"/>
      <c r="K19" s="54"/>
      <c r="L19" s="47"/>
      <c r="M19" s="48"/>
      <c r="N19" s="108"/>
      <c r="O19" s="38">
        <v>3</v>
      </c>
      <c r="P19" s="66" t="e">
        <f ca="1">jugador($F19)</f>
        <v>#NAME?</v>
      </c>
    </row>
    <row r="20" spans="1:16" s="39" customFormat="1" ht="18" customHeight="1" x14ac:dyDescent="0.2">
      <c r="A20" s="109"/>
      <c r="B20" s="41"/>
      <c r="C20" s="42"/>
      <c r="D20" s="42"/>
      <c r="E20" s="52"/>
      <c r="F20" s="53"/>
      <c r="G20" s="54"/>
      <c r="H20" s="118"/>
      <c r="I20" s="59" t="s">
        <v>87</v>
      </c>
      <c r="J20" s="113" t="e">
        <f ca="1">IF(I20=G18,H18,H22)</f>
        <v>#NAME?</v>
      </c>
      <c r="K20" s="54"/>
      <c r="L20" s="47"/>
      <c r="M20" s="48"/>
      <c r="N20" s="108"/>
      <c r="O20" s="111"/>
      <c r="P20" s="66"/>
    </row>
    <row r="21" spans="1:16" s="39" customFormat="1" ht="18" customHeight="1" x14ac:dyDescent="0.2">
      <c r="A21" s="109">
        <v>7</v>
      </c>
      <c r="B21" s="49">
        <v>5928736</v>
      </c>
      <c r="C21" s="32">
        <v>12397</v>
      </c>
      <c r="D21" s="32" t="s">
        <v>20</v>
      </c>
      <c r="E21" s="33">
        <v>11</v>
      </c>
      <c r="F21" s="34" t="s">
        <v>166</v>
      </c>
      <c r="G21" s="57" t="str">
        <f>G18</f>
        <v>BOVER R.</v>
      </c>
      <c r="H21" s="46"/>
      <c r="I21" s="47" t="s">
        <v>82</v>
      </c>
      <c r="J21" s="47"/>
      <c r="K21" s="54"/>
      <c r="L21" s="47"/>
      <c r="M21" s="48"/>
      <c r="N21" s="108"/>
      <c r="O21" s="38">
        <v>8</v>
      </c>
      <c r="P21" s="66" t="e">
        <f ca="1">jugador($F21)</f>
        <v>#NAME?</v>
      </c>
    </row>
    <row r="22" spans="1:16" s="39" customFormat="1" ht="18" customHeight="1" x14ac:dyDescent="0.2">
      <c r="A22" s="109"/>
      <c r="B22" s="41"/>
      <c r="C22" s="42"/>
      <c r="D22" s="42"/>
      <c r="E22" s="52"/>
      <c r="F22" s="44"/>
      <c r="G22" s="62" t="s">
        <v>88</v>
      </c>
      <c r="H22" s="119" t="e">
        <f ca="1">IF(G22=P21,B21,B23)</f>
        <v>#NAME?</v>
      </c>
      <c r="I22" s="47"/>
      <c r="J22" s="47"/>
      <c r="K22" s="54"/>
      <c r="L22" s="47"/>
      <c r="M22" s="48"/>
      <c r="N22" s="108"/>
      <c r="O22" s="111"/>
      <c r="P22" s="66"/>
    </row>
    <row r="23" spans="1:16" s="39" customFormat="1" ht="18" customHeight="1" x14ac:dyDescent="0.2">
      <c r="A23" s="109">
        <v>8</v>
      </c>
      <c r="B23" s="49">
        <v>5966596</v>
      </c>
      <c r="C23" s="32">
        <v>7652</v>
      </c>
      <c r="D23" s="32">
        <v>0</v>
      </c>
      <c r="E23" s="33">
        <v>5</v>
      </c>
      <c r="F23" s="50" t="s">
        <v>186</v>
      </c>
      <c r="G23" s="47" t="s">
        <v>89</v>
      </c>
      <c r="H23" s="112"/>
      <c r="I23" s="47"/>
      <c r="J23" s="47"/>
      <c r="K23" s="54"/>
      <c r="L23" s="47"/>
      <c r="M23" s="48"/>
      <c r="N23" s="108"/>
      <c r="O23" s="38">
        <v>26</v>
      </c>
      <c r="P23" s="66" t="e">
        <f ca="1">jugador($F23)</f>
        <v>#NAME?</v>
      </c>
    </row>
    <row r="24" spans="1:16" s="39" customFormat="1" ht="18" customHeight="1" x14ac:dyDescent="0.2">
      <c r="A24" s="109"/>
      <c r="B24" s="41"/>
      <c r="C24" s="42"/>
      <c r="D24" s="42"/>
      <c r="E24" s="52"/>
      <c r="F24" s="53"/>
      <c r="G24" s="48"/>
      <c r="H24" s="117"/>
      <c r="I24" s="47"/>
      <c r="J24" s="47"/>
      <c r="K24" s="120" t="str">
        <f>IF(G6="Femenino","Campeona :","Campeón :")</f>
        <v>Campeón :</v>
      </c>
      <c r="L24" s="121"/>
      <c r="M24" s="60" t="s">
        <v>95</v>
      </c>
      <c r="N24" s="122" t="e">
        <f ca="1">IF(M24=K16,L16,L32)</f>
        <v>#NAME?</v>
      </c>
      <c r="O24" s="123"/>
      <c r="P24" s="76"/>
    </row>
    <row r="25" spans="1:16" s="39" customFormat="1" ht="18" customHeight="1" x14ac:dyDescent="0.2">
      <c r="A25" s="109">
        <v>9</v>
      </c>
      <c r="B25" s="49">
        <v>5973294</v>
      </c>
      <c r="C25" s="32">
        <v>14139</v>
      </c>
      <c r="D25" s="32" t="s">
        <v>187</v>
      </c>
      <c r="E25" s="33">
        <v>10</v>
      </c>
      <c r="F25" s="34" t="s">
        <v>158</v>
      </c>
      <c r="G25" s="48"/>
      <c r="H25" s="117"/>
      <c r="I25" s="47"/>
      <c r="J25" s="47"/>
      <c r="K25" s="54"/>
      <c r="L25" s="47"/>
      <c r="M25" s="47" t="s">
        <v>209</v>
      </c>
      <c r="N25" s="108"/>
      <c r="O25" s="38">
        <v>5</v>
      </c>
      <c r="P25" s="66" t="e">
        <f ca="1">jugador($F25)</f>
        <v>#NAME?</v>
      </c>
    </row>
    <row r="26" spans="1:16" s="39" customFormat="1" ht="18" customHeight="1" x14ac:dyDescent="0.2">
      <c r="A26" s="109"/>
      <c r="B26" s="41"/>
      <c r="C26" s="42"/>
      <c r="D26" s="42"/>
      <c r="E26" s="52"/>
      <c r="F26" s="44"/>
      <c r="G26" s="67" t="s">
        <v>90</v>
      </c>
      <c r="H26" s="110" t="e">
        <f ca="1">IF(G26=P25,B25,B27)</f>
        <v>#NAME?</v>
      </c>
      <c r="I26" s="47"/>
      <c r="J26" s="47"/>
      <c r="K26" s="54"/>
      <c r="L26" s="47"/>
      <c r="M26" s="48"/>
      <c r="N26" s="108"/>
      <c r="O26" s="111"/>
      <c r="P26" s="76"/>
    </row>
    <row r="27" spans="1:16" s="39" customFormat="1" ht="18" customHeight="1" x14ac:dyDescent="0.2">
      <c r="A27" s="109">
        <v>10</v>
      </c>
      <c r="B27" s="49">
        <v>5914446</v>
      </c>
      <c r="C27" s="32">
        <v>7813</v>
      </c>
      <c r="D27" s="32">
        <v>0</v>
      </c>
      <c r="E27" s="33">
        <v>6</v>
      </c>
      <c r="F27" s="50" t="s">
        <v>188</v>
      </c>
      <c r="G27" s="51" t="s">
        <v>89</v>
      </c>
      <c r="H27" s="112"/>
      <c r="I27" s="47"/>
      <c r="J27" s="47"/>
      <c r="K27" s="54"/>
      <c r="L27" s="47"/>
      <c r="M27" s="48"/>
      <c r="N27" s="108"/>
      <c r="O27" s="38">
        <v>25</v>
      </c>
      <c r="P27" s="66" t="e">
        <f ca="1">jugador($F27)</f>
        <v>#NAME?</v>
      </c>
    </row>
    <row r="28" spans="1:16" s="39" customFormat="1" ht="18" customHeight="1" x14ac:dyDescent="0.2">
      <c r="A28" s="109"/>
      <c r="B28" s="41"/>
      <c r="C28" s="42"/>
      <c r="D28" s="42"/>
      <c r="E28" s="52"/>
      <c r="F28" s="53"/>
      <c r="G28" s="54"/>
      <c r="H28" s="112"/>
      <c r="I28" s="55" t="s">
        <v>91</v>
      </c>
      <c r="J28" s="113" t="e">
        <f ca="1">IF(I28=G26,H26,H30)</f>
        <v>#NAME?</v>
      </c>
      <c r="K28" s="54"/>
      <c r="L28" s="47"/>
      <c r="M28" s="48"/>
      <c r="N28" s="108"/>
      <c r="O28" s="111"/>
      <c r="P28" s="76"/>
    </row>
    <row r="29" spans="1:16" s="39" customFormat="1" ht="18" customHeight="1" x14ac:dyDescent="0.2">
      <c r="A29" s="109">
        <v>11</v>
      </c>
      <c r="B29" s="49">
        <v>5972486</v>
      </c>
      <c r="C29" s="32">
        <v>16695</v>
      </c>
      <c r="D29" s="32" t="s">
        <v>16</v>
      </c>
      <c r="E29" s="33">
        <v>14</v>
      </c>
      <c r="F29" s="34" t="s">
        <v>172</v>
      </c>
      <c r="G29" s="57" t="str">
        <f>G26</f>
        <v>CALDENTEY M.</v>
      </c>
      <c r="H29" s="114"/>
      <c r="I29" s="51" t="s">
        <v>92</v>
      </c>
      <c r="J29" s="115"/>
      <c r="K29" s="54"/>
      <c r="L29" s="47"/>
      <c r="M29" s="48"/>
      <c r="N29" s="108"/>
      <c r="O29" s="38">
        <v>2</v>
      </c>
      <c r="P29" s="66" t="e">
        <f ca="1">jugador($F29)</f>
        <v>#NAME?</v>
      </c>
    </row>
    <row r="30" spans="1:16" s="39" customFormat="1" ht="18" customHeight="1" x14ac:dyDescent="0.2">
      <c r="A30" s="109"/>
      <c r="B30" s="41"/>
      <c r="C30" s="42"/>
      <c r="D30" s="42"/>
      <c r="E30" s="43"/>
      <c r="F30" s="44"/>
      <c r="G30" s="59" t="s">
        <v>91</v>
      </c>
      <c r="H30" s="116" t="e">
        <f ca="1">IF(G30=P29,B29,B31)</f>
        <v>#NAME?</v>
      </c>
      <c r="I30" s="54"/>
      <c r="J30" s="115"/>
      <c r="K30" s="54"/>
      <c r="L30" s="47"/>
      <c r="M30" s="48"/>
      <c r="N30" s="108"/>
      <c r="O30" s="111"/>
      <c r="P30" s="76"/>
    </row>
    <row r="31" spans="1:16" s="39" customFormat="1" ht="18" customHeight="1" x14ac:dyDescent="0.2">
      <c r="A31" s="107">
        <v>12</v>
      </c>
      <c r="B31" s="49">
        <v>5927887</v>
      </c>
      <c r="C31" s="32">
        <v>7135</v>
      </c>
      <c r="D31" s="32">
        <v>0</v>
      </c>
      <c r="E31" s="33">
        <v>4</v>
      </c>
      <c r="F31" s="50" t="s">
        <v>189</v>
      </c>
      <c r="G31" s="47" t="s">
        <v>93</v>
      </c>
      <c r="H31" s="112"/>
      <c r="I31" s="54"/>
      <c r="J31" s="115"/>
      <c r="K31" s="57" t="str">
        <f>K16</f>
        <v>BOVER R.</v>
      </c>
      <c r="L31" s="46"/>
      <c r="M31" s="48"/>
      <c r="N31" s="108"/>
      <c r="O31" s="38">
        <v>30</v>
      </c>
      <c r="P31" s="66" t="e">
        <f ca="1">jugador($F31)</f>
        <v>#NAME?</v>
      </c>
    </row>
    <row r="32" spans="1:16" s="39" customFormat="1" ht="18" customHeight="1" x14ac:dyDescent="0.2">
      <c r="A32" s="109"/>
      <c r="B32" s="41"/>
      <c r="C32" s="42"/>
      <c r="D32" s="42"/>
      <c r="E32" s="43"/>
      <c r="F32" s="53"/>
      <c r="G32" s="48"/>
      <c r="H32" s="117"/>
      <c r="I32" s="54"/>
      <c r="J32" s="115"/>
      <c r="K32" s="59" t="s">
        <v>95</v>
      </c>
      <c r="L32" s="115" t="e">
        <f ca="1">IF(K32=I28,J28,J36)</f>
        <v>#NAME?</v>
      </c>
      <c r="M32" s="47"/>
      <c r="N32" s="108"/>
      <c r="O32" s="111"/>
      <c r="P32" s="76"/>
    </row>
    <row r="33" spans="1:21" s="39" customFormat="1" ht="18" customHeight="1" x14ac:dyDescent="0.2">
      <c r="A33" s="109">
        <v>13</v>
      </c>
      <c r="B33" s="49">
        <v>5947017</v>
      </c>
      <c r="C33" s="32">
        <v>8500</v>
      </c>
      <c r="D33" s="32">
        <v>0</v>
      </c>
      <c r="E33" s="33">
        <v>7</v>
      </c>
      <c r="F33" s="34" t="s">
        <v>190</v>
      </c>
      <c r="G33" s="48"/>
      <c r="H33" s="117"/>
      <c r="I33" s="54"/>
      <c r="J33" s="115"/>
      <c r="K33" s="47" t="s">
        <v>208</v>
      </c>
      <c r="L33" s="47"/>
      <c r="M33" s="48"/>
      <c r="N33" s="108"/>
      <c r="O33" s="38">
        <v>21</v>
      </c>
      <c r="P33" s="66" t="e">
        <f ca="1">jugador($F33)</f>
        <v>#NAME?</v>
      </c>
    </row>
    <row r="34" spans="1:21" s="39" customFormat="1" ht="18" customHeight="1" x14ac:dyDescent="0.2">
      <c r="A34" s="109"/>
      <c r="B34" s="41"/>
      <c r="C34" s="42"/>
      <c r="D34" s="42"/>
      <c r="E34" s="52"/>
      <c r="F34" s="44"/>
      <c r="G34" s="67" t="s">
        <v>74</v>
      </c>
      <c r="H34" s="110" t="e">
        <f ca="1">IF(G34=P33,B33,B35)</f>
        <v>#NAME?</v>
      </c>
      <c r="I34" s="54"/>
      <c r="J34" s="115"/>
      <c r="K34" s="48"/>
      <c r="L34" s="48"/>
      <c r="M34" s="48"/>
      <c r="N34" s="108"/>
      <c r="O34" s="111"/>
      <c r="P34" s="76"/>
    </row>
    <row r="35" spans="1:21" s="39" customFormat="1" ht="18" customHeight="1" x14ac:dyDescent="0.2">
      <c r="A35" s="109">
        <v>14</v>
      </c>
      <c r="B35" s="49">
        <v>5966512</v>
      </c>
      <c r="C35" s="32">
        <v>13587</v>
      </c>
      <c r="D35" s="32" t="s">
        <v>32</v>
      </c>
      <c r="E35" s="33">
        <v>12</v>
      </c>
      <c r="F35" s="50" t="s">
        <v>174</v>
      </c>
      <c r="G35" s="51" t="s">
        <v>94</v>
      </c>
      <c r="H35" s="118"/>
      <c r="I35" s="57" t="str">
        <f>I28</f>
        <v>VACAS B.</v>
      </c>
      <c r="J35" s="115"/>
      <c r="K35" s="48"/>
      <c r="L35" s="48"/>
      <c r="M35" s="48"/>
      <c r="N35" s="108"/>
      <c r="O35" s="38">
        <v>6</v>
      </c>
      <c r="P35" s="66" t="e">
        <f ca="1">jugador($F35)</f>
        <v>#NAME?</v>
      </c>
      <c r="U35" s="300"/>
    </row>
    <row r="36" spans="1:21" s="39" customFormat="1" ht="18" customHeight="1" x14ac:dyDescent="0.2">
      <c r="A36" s="109"/>
      <c r="B36" s="41"/>
      <c r="C36" s="42"/>
      <c r="D36" s="42"/>
      <c r="E36" s="52"/>
      <c r="F36" s="53"/>
      <c r="G36" s="54"/>
      <c r="H36" s="118"/>
      <c r="I36" s="59" t="s">
        <v>95</v>
      </c>
      <c r="J36" s="113" t="e">
        <f ca="1">IF(I36=G34,H34,H38)</f>
        <v>#NAME?</v>
      </c>
      <c r="K36" s="47"/>
      <c r="L36" s="47"/>
      <c r="M36" s="48"/>
      <c r="N36" s="108"/>
      <c r="O36" s="111"/>
      <c r="P36" s="76"/>
    </row>
    <row r="37" spans="1:21" s="39" customFormat="1" ht="18" customHeight="1" x14ac:dyDescent="0.2">
      <c r="A37" s="109">
        <v>15</v>
      </c>
      <c r="B37" s="49" t="s">
        <v>142</v>
      </c>
      <c r="C37" s="32" t="s">
        <v>142</v>
      </c>
      <c r="D37" s="32" t="s">
        <v>142</v>
      </c>
      <c r="E37" s="33"/>
      <c r="F37" s="34" t="s">
        <v>143</v>
      </c>
      <c r="G37" s="57" t="str">
        <f>G34</f>
        <v>GILI F.</v>
      </c>
      <c r="H37" s="46"/>
      <c r="I37" s="47" t="s">
        <v>207</v>
      </c>
      <c r="J37" s="47"/>
      <c r="K37" s="47"/>
      <c r="L37" s="47"/>
      <c r="M37" s="48"/>
      <c r="N37" s="108"/>
      <c r="O37" s="38" t="s">
        <v>142</v>
      </c>
      <c r="P37" s="66" t="e">
        <f ca="1">jugador($F37)</f>
        <v>#NAME?</v>
      </c>
    </row>
    <row r="38" spans="1:21" s="39" customFormat="1" ht="18" customHeight="1" x14ac:dyDescent="0.2">
      <c r="A38" s="109"/>
      <c r="B38" s="41"/>
      <c r="C38" s="42"/>
      <c r="D38" s="42"/>
      <c r="E38" s="43"/>
      <c r="F38" s="44"/>
      <c r="G38" s="59" t="s">
        <v>95</v>
      </c>
      <c r="H38" s="119" t="e">
        <f ca="1">IF(G38=P37,B37,B39)</f>
        <v>#NAME?</v>
      </c>
      <c r="I38" s="47"/>
      <c r="J38" s="47"/>
      <c r="K38" s="47"/>
      <c r="L38" s="47"/>
      <c r="M38" s="48"/>
      <c r="N38" s="108"/>
      <c r="O38" s="111"/>
      <c r="P38" s="76"/>
    </row>
    <row r="39" spans="1:21" s="39" customFormat="1" ht="18" customHeight="1" x14ac:dyDescent="0.2">
      <c r="A39" s="107">
        <v>16</v>
      </c>
      <c r="B39" s="49">
        <v>5901229</v>
      </c>
      <c r="C39" s="32">
        <v>5416</v>
      </c>
      <c r="D39" s="32">
        <v>0</v>
      </c>
      <c r="E39" s="33">
        <v>2</v>
      </c>
      <c r="F39" s="50" t="s">
        <v>191</v>
      </c>
      <c r="G39" s="124"/>
      <c r="H39" s="124"/>
      <c r="I39" s="124"/>
      <c r="J39" s="124"/>
      <c r="K39" s="124"/>
      <c r="L39" s="124"/>
      <c r="M39" s="43"/>
      <c r="N39" s="108"/>
      <c r="O39" s="38">
        <v>49</v>
      </c>
      <c r="P39" s="66" t="e">
        <f ca="1">jugador($F39)</f>
        <v>#NAME?</v>
      </c>
    </row>
    <row r="40" spans="1:21" ht="13.5" thickBot="1" x14ac:dyDescent="0.25">
      <c r="A40" s="232" t="s">
        <v>34</v>
      </c>
      <c r="B40" s="232"/>
      <c r="C40" s="69"/>
      <c r="D40" s="69"/>
      <c r="E40" s="69"/>
      <c r="F40" s="69"/>
      <c r="G40" s="70"/>
      <c r="H40" s="70"/>
      <c r="I40" s="70"/>
      <c r="J40" s="70"/>
      <c r="K40" s="70"/>
      <c r="L40" s="70"/>
      <c r="M40" s="70"/>
      <c r="O40" s="39"/>
      <c r="P40" s="126"/>
    </row>
    <row r="41" spans="1:21" s="75" customFormat="1" ht="9" customHeight="1" x14ac:dyDescent="0.2">
      <c r="A41" s="268" t="s">
        <v>35</v>
      </c>
      <c r="B41" s="269"/>
      <c r="C41" s="269"/>
      <c r="D41" s="270"/>
      <c r="E41" s="127" t="s">
        <v>36</v>
      </c>
      <c r="F41" s="128" t="s">
        <v>37</v>
      </c>
      <c r="G41" s="271" t="s">
        <v>63</v>
      </c>
      <c r="H41" s="272"/>
      <c r="I41" s="273"/>
      <c r="J41" s="129"/>
      <c r="K41" s="272" t="s">
        <v>39</v>
      </c>
      <c r="L41" s="272"/>
      <c r="M41" s="274"/>
      <c r="N41" s="130"/>
    </row>
    <row r="42" spans="1:21" s="75" customFormat="1" ht="9" customHeight="1" thickBot="1" x14ac:dyDescent="0.25">
      <c r="A42" s="240" t="s">
        <v>40</v>
      </c>
      <c r="B42" s="241"/>
      <c r="C42" s="241"/>
      <c r="D42" s="242"/>
      <c r="E42" s="131">
        <v>1</v>
      </c>
      <c r="F42" s="78" t="str">
        <f>F9</f>
        <v>CASTILLA CABRER, JOAQUIM</v>
      </c>
      <c r="G42" s="243"/>
      <c r="H42" s="244"/>
      <c r="I42" s="245"/>
      <c r="J42" s="79"/>
      <c r="K42" s="244"/>
      <c r="L42" s="244"/>
      <c r="M42" s="246"/>
      <c r="N42" s="130"/>
    </row>
    <row r="43" spans="1:21" s="75" customFormat="1" ht="9" customHeight="1" x14ac:dyDescent="0.2">
      <c r="A43" s="275" t="s">
        <v>41</v>
      </c>
      <c r="B43" s="276"/>
      <c r="C43" s="276"/>
      <c r="D43" s="277"/>
      <c r="E43" s="132">
        <v>2</v>
      </c>
      <c r="F43" s="81" t="str">
        <f>F39</f>
        <v>MESTRE MESTRE, MIQUEL</v>
      </c>
      <c r="G43" s="243"/>
      <c r="H43" s="244"/>
      <c r="I43" s="245"/>
      <c r="J43" s="79"/>
      <c r="K43" s="244"/>
      <c r="L43" s="244"/>
      <c r="M43" s="246"/>
      <c r="N43" s="130"/>
    </row>
    <row r="44" spans="1:21" s="75" customFormat="1" ht="9" customHeight="1" thickBot="1" x14ac:dyDescent="0.25">
      <c r="A44" s="250" t="s">
        <v>42</v>
      </c>
      <c r="B44" s="251"/>
      <c r="C44" s="251"/>
      <c r="D44" s="252"/>
      <c r="E44" s="132">
        <v>3</v>
      </c>
      <c r="F44" s="81" t="str">
        <f>IF($E$17=3,$F$17,IF($E$31=3,$F$31,""))</f>
        <v>BOVER LLABRES, RAMON</v>
      </c>
      <c r="G44" s="243"/>
      <c r="H44" s="244"/>
      <c r="I44" s="245"/>
      <c r="J44" s="79"/>
      <c r="K44" s="244"/>
      <c r="L44" s="244"/>
      <c r="M44" s="246"/>
      <c r="N44" s="130"/>
    </row>
    <row r="45" spans="1:21" s="75" customFormat="1" ht="9" customHeight="1" x14ac:dyDescent="0.2">
      <c r="A45" s="268" t="s">
        <v>43</v>
      </c>
      <c r="B45" s="269"/>
      <c r="C45" s="269"/>
      <c r="D45" s="270"/>
      <c r="E45" s="132">
        <v>4</v>
      </c>
      <c r="F45" s="81" t="str">
        <f>IF($E$17=4,$F$17,IF($E$31=4,$F$31,""))</f>
        <v>VACAS OLIVER, BIEL</v>
      </c>
      <c r="G45" s="243"/>
      <c r="H45" s="244"/>
      <c r="I45" s="245"/>
      <c r="J45" s="79"/>
      <c r="K45" s="244"/>
      <c r="L45" s="244"/>
      <c r="M45" s="246"/>
      <c r="N45" s="130"/>
    </row>
    <row r="46" spans="1:21" s="75" customFormat="1" ht="9" customHeight="1" thickBot="1" x14ac:dyDescent="0.25">
      <c r="A46" s="253"/>
      <c r="B46" s="254"/>
      <c r="C46" s="254"/>
      <c r="D46" s="255"/>
      <c r="E46" s="133"/>
      <c r="F46" s="83"/>
      <c r="G46" s="243"/>
      <c r="H46" s="244"/>
      <c r="I46" s="245"/>
      <c r="J46" s="79"/>
      <c r="K46" s="244"/>
      <c r="L46" s="244"/>
      <c r="M46" s="246"/>
      <c r="N46" s="130"/>
    </row>
    <row r="47" spans="1:21" s="75" customFormat="1" ht="9" customHeight="1" x14ac:dyDescent="0.2">
      <c r="A47" s="268" t="s">
        <v>44</v>
      </c>
      <c r="B47" s="269"/>
      <c r="C47" s="269"/>
      <c r="D47" s="270"/>
      <c r="E47" s="133"/>
      <c r="F47" s="83"/>
      <c r="G47" s="243"/>
      <c r="H47" s="244"/>
      <c r="I47" s="245"/>
      <c r="J47" s="79"/>
      <c r="K47" s="244"/>
      <c r="L47" s="244"/>
      <c r="M47" s="246"/>
      <c r="N47" s="130"/>
    </row>
    <row r="48" spans="1:21" s="75" customFormat="1" ht="9" customHeight="1" x14ac:dyDescent="0.2">
      <c r="A48" s="256" t="str">
        <f>K6</f>
        <v>MARTIN CERDO FUENTENEBRO</v>
      </c>
      <c r="B48" s="257"/>
      <c r="C48" s="257"/>
      <c r="D48" s="258"/>
      <c r="E48" s="133"/>
      <c r="F48" s="83"/>
      <c r="G48" s="243"/>
      <c r="H48" s="244"/>
      <c r="I48" s="245"/>
      <c r="J48" s="79"/>
      <c r="K48" s="244"/>
      <c r="L48" s="244"/>
      <c r="M48" s="246"/>
      <c r="N48" s="130"/>
    </row>
    <row r="49" spans="1:14" s="75" customFormat="1" ht="9" customHeight="1" thickBot="1" x14ac:dyDescent="0.25">
      <c r="A49" s="259">
        <v>5796796</v>
      </c>
      <c r="B49" s="260"/>
      <c r="C49" s="260"/>
      <c r="D49" s="261"/>
      <c r="E49" s="134"/>
      <c r="F49" s="85"/>
      <c r="G49" s="262"/>
      <c r="H49" s="263"/>
      <c r="I49" s="264"/>
      <c r="J49" s="86"/>
      <c r="K49" s="263"/>
      <c r="L49" s="263"/>
      <c r="M49" s="265"/>
      <c r="N49" s="130"/>
    </row>
    <row r="50" spans="1:14" s="75" customFormat="1" x14ac:dyDescent="0.2">
      <c r="B50" s="135" t="s">
        <v>45</v>
      </c>
      <c r="F50" s="88"/>
      <c r="G50" s="88"/>
      <c r="H50" s="88"/>
      <c r="I50" s="89"/>
      <c r="J50" s="89"/>
      <c r="K50" s="278" t="s">
        <v>46</v>
      </c>
      <c r="L50" s="278"/>
      <c r="M50" s="278"/>
      <c r="N50" s="130"/>
    </row>
    <row r="51" spans="1:14" s="75" customFormat="1" x14ac:dyDescent="0.2">
      <c r="F51" s="136" t="s">
        <v>47</v>
      </c>
      <c r="G51" s="279" t="s">
        <v>48</v>
      </c>
      <c r="H51" s="279"/>
      <c r="I51" s="279"/>
      <c r="J51" s="137"/>
      <c r="K51" s="301">
        <v>42904</v>
      </c>
      <c r="L51" s="88"/>
      <c r="M51" s="89"/>
      <c r="N51" s="130"/>
    </row>
  </sheetData>
  <sheetProtection password="CC8C" sheet="1" formatCells="0"/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6:E6"/>
    <mergeCell ref="A1:M1"/>
    <mergeCell ref="A2:M2"/>
    <mergeCell ref="A3:E3"/>
    <mergeCell ref="A4:E4"/>
    <mergeCell ref="A5:E5"/>
  </mergeCells>
  <conditionalFormatting sqref="B9:D39 F9:F39">
    <cfRule type="expression" dxfId="3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2" priority="2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rintOptions horizontalCentered="1" verticalCentered="1"/>
  <pageMargins left="0" right="0" top="0" bottom="0" header="0" footer="0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51"/>
  <sheetViews>
    <sheetView showGridLines="0" showZeros="0" workbookViewId="0">
      <selection activeCell="K55" sqref="K55"/>
    </sheetView>
  </sheetViews>
  <sheetFormatPr baseColWidth="10" defaultColWidth="9.140625" defaultRowHeight="12.75" x14ac:dyDescent="0.2"/>
  <cols>
    <col min="1" max="1" width="2.7109375" style="71" bestFit="1" customWidth="1"/>
    <col min="2" max="2" width="7.42578125" style="71" bestFit="1" customWidth="1"/>
    <col min="3" max="3" width="5.28515625" style="71" customWidth="1"/>
    <col min="4" max="4" width="4" style="71" customWidth="1"/>
    <col min="5" max="5" width="2.85546875" style="71" customWidth="1"/>
    <col min="6" max="6" width="24.7109375" style="71" bestFit="1" customWidth="1"/>
    <col min="7" max="7" width="13.7109375" style="92" customWidth="1"/>
    <col min="8" max="8" width="16.85546875" style="92" hidden="1" customWidth="1"/>
    <col min="9" max="9" width="13.7109375" style="92" customWidth="1"/>
    <col min="10" max="10" width="14.7109375" style="92" hidden="1" customWidth="1"/>
    <col min="11" max="11" width="13.7109375" style="92" customWidth="1"/>
    <col min="12" max="12" width="14.85546875" style="92" hidden="1" customWidth="1"/>
    <col min="13" max="13" width="13.7109375" style="92" customWidth="1"/>
    <col min="14" max="14" width="6.42578125" style="125" hidden="1" customWidth="1"/>
    <col min="15" max="15" width="9.42578125" style="71" hidden="1" customWidth="1"/>
    <col min="16" max="16" width="19.42578125" style="71" hidden="1" customWidth="1"/>
    <col min="17" max="16384" width="9.140625" style="71"/>
  </cols>
  <sheetData>
    <row r="1" spans="1:16" s="1" customFormat="1" ht="25.5" x14ac:dyDescent="0.2">
      <c r="A1" s="228" t="s">
        <v>107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93"/>
    </row>
    <row r="2" spans="1:16" s="2" customFormat="1" x14ac:dyDescent="0.2">
      <c r="A2" s="229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94"/>
    </row>
    <row r="3" spans="1:16" s="6" customFormat="1" ht="9" customHeight="1" x14ac:dyDescent="0.2">
      <c r="A3" s="230" t="s">
        <v>1</v>
      </c>
      <c r="B3" s="230"/>
      <c r="C3" s="230"/>
      <c r="D3" s="230"/>
      <c r="E3" s="230"/>
      <c r="F3" s="3" t="s">
        <v>2</v>
      </c>
      <c r="G3" s="3" t="s">
        <v>3</v>
      </c>
      <c r="H3" s="3"/>
      <c r="I3" s="4"/>
      <c r="J3" s="4"/>
      <c r="K3" s="3" t="s">
        <v>4</v>
      </c>
      <c r="L3" s="95"/>
      <c r="M3" s="5"/>
      <c r="N3" s="96"/>
    </row>
    <row r="4" spans="1:16" s="11" customFormat="1" ht="11.25" x14ac:dyDescent="0.2">
      <c r="A4" s="231">
        <v>42884</v>
      </c>
      <c r="B4" s="231"/>
      <c r="C4" s="231"/>
      <c r="D4" s="231"/>
      <c r="E4" s="231"/>
      <c r="F4" s="7" t="s">
        <v>108</v>
      </c>
      <c r="G4" s="299" t="e">
        <f>Ciudad</f>
        <v>#NAME?</v>
      </c>
      <c r="H4" s="8"/>
      <c r="I4" s="9"/>
      <c r="J4" s="9"/>
      <c r="K4" s="7" t="s">
        <v>110</v>
      </c>
      <c r="L4" s="97"/>
      <c r="M4" s="10"/>
      <c r="N4" s="98"/>
      <c r="P4" s="99" t="e">
        <f>Habil</f>
        <v>#NAME?</v>
      </c>
    </row>
    <row r="5" spans="1:16" s="6" customFormat="1" ht="9" x14ac:dyDescent="0.2">
      <c r="A5" s="230" t="s">
        <v>5</v>
      </c>
      <c r="B5" s="230"/>
      <c r="C5" s="230"/>
      <c r="D5" s="230"/>
      <c r="E5" s="230"/>
      <c r="F5" s="13" t="s">
        <v>6</v>
      </c>
      <c r="G5" s="4" t="s">
        <v>7</v>
      </c>
      <c r="H5" s="4"/>
      <c r="I5" s="4"/>
      <c r="J5" s="4"/>
      <c r="K5" s="14" t="s">
        <v>8</v>
      </c>
      <c r="L5" s="100"/>
      <c r="M5" s="5"/>
      <c r="N5" s="96"/>
      <c r="P5" s="101"/>
    </row>
    <row r="6" spans="1:16" s="11" customFormat="1" ht="12" thickBot="1" x14ac:dyDescent="0.25">
      <c r="A6" s="227" t="s">
        <v>137</v>
      </c>
      <c r="B6" s="227"/>
      <c r="C6" s="227"/>
      <c r="D6" s="227"/>
      <c r="E6" s="227"/>
      <c r="F6" s="16" t="s">
        <v>192</v>
      </c>
      <c r="G6" s="16" t="s">
        <v>139</v>
      </c>
      <c r="H6" s="16"/>
      <c r="I6" s="17"/>
      <c r="J6" s="17"/>
      <c r="K6" s="18" t="s">
        <v>140</v>
      </c>
      <c r="L6" s="102"/>
      <c r="M6" s="10"/>
      <c r="N6" s="98"/>
      <c r="P6" s="99" t="s">
        <v>9</v>
      </c>
    </row>
    <row r="7" spans="1:16" s="23" customFormat="1" ht="9" x14ac:dyDescent="0.2">
      <c r="A7" s="19"/>
      <c r="B7" s="20" t="s">
        <v>10</v>
      </c>
      <c r="C7" s="21" t="s">
        <v>11</v>
      </c>
      <c r="D7" s="21" t="s">
        <v>12</v>
      </c>
      <c r="E7" s="20" t="s">
        <v>13</v>
      </c>
      <c r="F7" s="21" t="str">
        <f>IF(G6="Femenino","Jugadora","Jugador")</f>
        <v>Jugador</v>
      </c>
      <c r="G7" s="21" t="s">
        <v>50</v>
      </c>
      <c r="H7" s="21"/>
      <c r="I7" s="21" t="s">
        <v>51</v>
      </c>
      <c r="J7" s="21"/>
      <c r="K7" s="21" t="s">
        <v>52</v>
      </c>
      <c r="L7" s="103"/>
      <c r="M7" s="22"/>
      <c r="N7" s="104"/>
      <c r="P7" s="105"/>
    </row>
    <row r="8" spans="1:16" s="23" customFormat="1" ht="7.5" customHeight="1" x14ac:dyDescent="0.2">
      <c r="A8" s="106"/>
      <c r="B8" s="26"/>
      <c r="C8" s="27"/>
      <c r="D8" s="27"/>
      <c r="E8" s="28"/>
      <c r="F8" s="29"/>
      <c r="G8" s="27"/>
      <c r="H8" s="27"/>
      <c r="I8" s="27"/>
      <c r="J8" s="27"/>
      <c r="K8" s="27"/>
      <c r="L8" s="27"/>
      <c r="M8" s="27"/>
      <c r="N8" s="104"/>
      <c r="P8" s="105"/>
    </row>
    <row r="9" spans="1:16" s="39" customFormat="1" ht="18" customHeight="1" x14ac:dyDescent="0.2">
      <c r="A9" s="107">
        <v>1</v>
      </c>
      <c r="B9" s="49">
        <v>5946788</v>
      </c>
      <c r="C9" s="32">
        <v>3563</v>
      </c>
      <c r="D9" s="32">
        <v>0</v>
      </c>
      <c r="E9" s="33">
        <v>1</v>
      </c>
      <c r="F9" s="34" t="s">
        <v>193</v>
      </c>
      <c r="G9" s="35"/>
      <c r="H9" s="35"/>
      <c r="I9" s="35"/>
      <c r="J9" s="35"/>
      <c r="K9" s="35"/>
      <c r="L9" s="35"/>
      <c r="M9" s="36">
        <v>4</v>
      </c>
      <c r="N9" s="108"/>
      <c r="O9" s="38">
        <v>87</v>
      </c>
      <c r="P9" s="66" t="e">
        <f ca="1">jugador($F9)</f>
        <v>#NAME?</v>
      </c>
    </row>
    <row r="10" spans="1:16" s="39" customFormat="1" ht="18" customHeight="1" x14ac:dyDescent="0.2">
      <c r="A10" s="109"/>
      <c r="B10" s="41"/>
      <c r="C10" s="42"/>
      <c r="D10" s="42"/>
      <c r="E10" s="43"/>
      <c r="F10" s="44"/>
      <c r="G10" s="45" t="s">
        <v>96</v>
      </c>
      <c r="H10" s="110" t="e">
        <f ca="1">IF(G10=P9,B9,B11)</f>
        <v>#NAME?</v>
      </c>
      <c r="I10" s="47"/>
      <c r="J10" s="47"/>
      <c r="K10" s="48"/>
      <c r="L10" s="48"/>
      <c r="M10" s="48"/>
      <c r="N10" s="108"/>
      <c r="O10" s="111"/>
      <c r="P10" s="66"/>
    </row>
    <row r="11" spans="1:16" s="39" customFormat="1" ht="18" customHeight="1" x14ac:dyDescent="0.2">
      <c r="A11" s="109">
        <v>2</v>
      </c>
      <c r="B11" s="49" t="s">
        <v>142</v>
      </c>
      <c r="C11" s="32" t="s">
        <v>142</v>
      </c>
      <c r="D11" s="32" t="s">
        <v>142</v>
      </c>
      <c r="E11" s="33"/>
      <c r="F11" s="50" t="s">
        <v>143</v>
      </c>
      <c r="G11" s="51"/>
      <c r="H11" s="112"/>
      <c r="I11" s="47"/>
      <c r="J11" s="47"/>
      <c r="K11" s="48"/>
      <c r="L11" s="48"/>
      <c r="M11" s="48"/>
      <c r="N11" s="108"/>
      <c r="O11" s="38" t="s">
        <v>142</v>
      </c>
      <c r="P11" s="66" t="e">
        <f ca="1">jugador($F11)</f>
        <v>#NAME?</v>
      </c>
    </row>
    <row r="12" spans="1:16" s="39" customFormat="1" ht="18" customHeight="1" x14ac:dyDescent="0.2">
      <c r="A12" s="109"/>
      <c r="B12" s="41"/>
      <c r="C12" s="42"/>
      <c r="D12" s="42"/>
      <c r="E12" s="52"/>
      <c r="F12" s="53"/>
      <c r="G12" s="54"/>
      <c r="H12" s="112"/>
      <c r="I12" s="55" t="s">
        <v>96</v>
      </c>
      <c r="J12" s="113" t="e">
        <f ca="1">IF(I12=G10,H10,H14)</f>
        <v>#NAME?</v>
      </c>
      <c r="K12" s="47"/>
      <c r="L12" s="47"/>
      <c r="M12" s="48"/>
      <c r="N12" s="108"/>
      <c r="O12" s="111"/>
      <c r="P12" s="66"/>
    </row>
    <row r="13" spans="1:16" s="39" customFormat="1" ht="18" customHeight="1" x14ac:dyDescent="0.2">
      <c r="A13" s="109">
        <v>3</v>
      </c>
      <c r="B13" s="49">
        <v>5942744</v>
      </c>
      <c r="C13" s="32">
        <v>9663</v>
      </c>
      <c r="D13" s="32">
        <v>0</v>
      </c>
      <c r="E13" s="33">
        <v>6</v>
      </c>
      <c r="F13" s="34" t="s">
        <v>194</v>
      </c>
      <c r="G13" s="57" t="str">
        <f>G10</f>
        <v>CARRILLO M.</v>
      </c>
      <c r="H13" s="114"/>
      <c r="I13" s="51" t="s">
        <v>97</v>
      </c>
      <c r="J13" s="115"/>
      <c r="K13" s="47"/>
      <c r="L13" s="47"/>
      <c r="M13" s="48"/>
      <c r="N13" s="108"/>
      <c r="O13" s="38">
        <v>16</v>
      </c>
      <c r="P13" s="66" t="e">
        <f ca="1">jugador($F13)</f>
        <v>#NAME?</v>
      </c>
    </row>
    <row r="14" spans="1:16" s="39" customFormat="1" ht="18" customHeight="1" x14ac:dyDescent="0.2">
      <c r="A14" s="109"/>
      <c r="B14" s="41"/>
      <c r="C14" s="42"/>
      <c r="D14" s="42"/>
      <c r="E14" s="52"/>
      <c r="F14" s="44"/>
      <c r="G14" s="62" t="s">
        <v>98</v>
      </c>
      <c r="H14" s="116" t="e">
        <f ca="1">IF(G14=P13,B13,B15)</f>
        <v>#NAME?</v>
      </c>
      <c r="I14" s="54"/>
      <c r="J14" s="115"/>
      <c r="K14" s="47"/>
      <c r="L14" s="47"/>
      <c r="M14" s="48"/>
      <c r="N14" s="108"/>
      <c r="O14" s="111"/>
      <c r="P14" s="66"/>
    </row>
    <row r="15" spans="1:16" s="39" customFormat="1" ht="18" customHeight="1" x14ac:dyDescent="0.2">
      <c r="A15" s="109">
        <v>4</v>
      </c>
      <c r="B15" s="49" t="s">
        <v>142</v>
      </c>
      <c r="C15" s="32" t="s">
        <v>142</v>
      </c>
      <c r="D15" s="32" t="s">
        <v>142</v>
      </c>
      <c r="E15" s="33"/>
      <c r="F15" s="50" t="s">
        <v>143</v>
      </c>
      <c r="G15" s="47"/>
      <c r="H15" s="112"/>
      <c r="I15" s="54"/>
      <c r="J15" s="115"/>
      <c r="K15" s="47"/>
      <c r="L15" s="47"/>
      <c r="M15" s="48"/>
      <c r="N15" s="108"/>
      <c r="O15" s="38" t="s">
        <v>142</v>
      </c>
      <c r="P15" s="66" t="e">
        <f ca="1">jugador($F15)</f>
        <v>#NAME?</v>
      </c>
    </row>
    <row r="16" spans="1:16" s="39" customFormat="1" ht="18" customHeight="1" x14ac:dyDescent="0.2">
      <c r="A16" s="109"/>
      <c r="B16" s="41"/>
      <c r="C16" s="42"/>
      <c r="D16" s="42"/>
      <c r="E16" s="43"/>
      <c r="F16" s="53"/>
      <c r="G16" s="48"/>
      <c r="H16" s="117"/>
      <c r="I16" s="54"/>
      <c r="J16" s="115"/>
      <c r="K16" s="55" t="s">
        <v>96</v>
      </c>
      <c r="L16" s="115" t="e">
        <f ca="1">IF(K16=I12,J12,J20)</f>
        <v>#NAME?</v>
      </c>
      <c r="M16" s="47"/>
      <c r="N16" s="108"/>
      <c r="O16" s="111"/>
      <c r="P16" s="66"/>
    </row>
    <row r="17" spans="1:16" s="39" customFormat="1" ht="18" customHeight="1" x14ac:dyDescent="0.2">
      <c r="A17" s="107">
        <v>5</v>
      </c>
      <c r="B17" s="49">
        <v>5942752</v>
      </c>
      <c r="C17" s="32">
        <v>8937</v>
      </c>
      <c r="D17" s="32">
        <v>0</v>
      </c>
      <c r="E17" s="33">
        <v>4</v>
      </c>
      <c r="F17" s="34" t="s">
        <v>195</v>
      </c>
      <c r="G17" s="48"/>
      <c r="H17" s="117"/>
      <c r="I17" s="54"/>
      <c r="J17" s="115"/>
      <c r="K17" s="51" t="s">
        <v>97</v>
      </c>
      <c r="L17" s="47"/>
      <c r="M17" s="48"/>
      <c r="N17" s="108"/>
      <c r="O17" s="38">
        <v>19</v>
      </c>
      <c r="P17" s="66" t="e">
        <f ca="1">jugador($F17)</f>
        <v>#NAME?</v>
      </c>
    </row>
    <row r="18" spans="1:16" s="39" customFormat="1" ht="18" customHeight="1" x14ac:dyDescent="0.2">
      <c r="A18" s="109"/>
      <c r="B18" s="41"/>
      <c r="C18" s="42"/>
      <c r="D18" s="42"/>
      <c r="E18" s="43"/>
      <c r="F18" s="44"/>
      <c r="G18" s="45" t="s">
        <v>99</v>
      </c>
      <c r="H18" s="110" t="e">
        <f ca="1">IF(G18=P17,B17,B19)</f>
        <v>#NAME?</v>
      </c>
      <c r="I18" s="54"/>
      <c r="J18" s="115"/>
      <c r="K18" s="54"/>
      <c r="L18" s="47"/>
      <c r="M18" s="48"/>
      <c r="N18" s="108"/>
      <c r="O18" s="111"/>
      <c r="P18" s="66"/>
    </row>
    <row r="19" spans="1:16" s="39" customFormat="1" ht="18" customHeight="1" x14ac:dyDescent="0.2">
      <c r="A19" s="109">
        <v>6</v>
      </c>
      <c r="B19" s="49" t="s">
        <v>142</v>
      </c>
      <c r="C19" s="32" t="s">
        <v>142</v>
      </c>
      <c r="D19" s="32" t="s">
        <v>142</v>
      </c>
      <c r="E19" s="33"/>
      <c r="F19" s="50" t="s">
        <v>143</v>
      </c>
      <c r="G19" s="51"/>
      <c r="H19" s="118"/>
      <c r="I19" s="57" t="str">
        <f>I12</f>
        <v>CARRILLO M.</v>
      </c>
      <c r="J19" s="115"/>
      <c r="K19" s="54"/>
      <c r="L19" s="47"/>
      <c r="M19" s="48"/>
      <c r="N19" s="108"/>
      <c r="O19" s="38" t="s">
        <v>142</v>
      </c>
      <c r="P19" s="66" t="e">
        <f ca="1">jugador($F19)</f>
        <v>#NAME?</v>
      </c>
    </row>
    <row r="20" spans="1:16" s="39" customFormat="1" ht="18" customHeight="1" x14ac:dyDescent="0.2">
      <c r="A20" s="109"/>
      <c r="B20" s="41"/>
      <c r="C20" s="42"/>
      <c r="D20" s="42"/>
      <c r="E20" s="52"/>
      <c r="F20" s="53"/>
      <c r="G20" s="54"/>
      <c r="H20" s="118"/>
      <c r="I20" s="59" t="s">
        <v>99</v>
      </c>
      <c r="J20" s="113" t="e">
        <f ca="1">IF(I20=G18,H18,H22)</f>
        <v>#NAME?</v>
      </c>
      <c r="K20" s="54"/>
      <c r="L20" s="47"/>
      <c r="M20" s="48"/>
      <c r="N20" s="108"/>
      <c r="O20" s="111"/>
      <c r="P20" s="66"/>
    </row>
    <row r="21" spans="1:16" s="39" customFormat="1" ht="18" customHeight="1" x14ac:dyDescent="0.2">
      <c r="A21" s="109">
        <v>7</v>
      </c>
      <c r="B21" s="49">
        <v>5989423</v>
      </c>
      <c r="C21" s="32">
        <v>18655</v>
      </c>
      <c r="D21" s="32">
        <v>0</v>
      </c>
      <c r="E21" s="33">
        <v>9</v>
      </c>
      <c r="F21" s="34" t="s">
        <v>196</v>
      </c>
      <c r="G21" s="57" t="str">
        <f>G18</f>
        <v>PONS A.</v>
      </c>
      <c r="H21" s="46"/>
      <c r="I21" s="47" t="s">
        <v>70</v>
      </c>
      <c r="J21" s="47"/>
      <c r="K21" s="54"/>
      <c r="L21" s="47"/>
      <c r="M21" s="48"/>
      <c r="N21" s="108"/>
      <c r="O21" s="38">
        <v>1</v>
      </c>
      <c r="P21" s="66" t="e">
        <f ca="1">jugador($F21)</f>
        <v>#NAME?</v>
      </c>
    </row>
    <row r="22" spans="1:16" s="39" customFormat="1" ht="18" customHeight="1" x14ac:dyDescent="0.2">
      <c r="A22" s="109"/>
      <c r="B22" s="41"/>
      <c r="C22" s="42"/>
      <c r="D22" s="42"/>
      <c r="E22" s="52"/>
      <c r="F22" s="44"/>
      <c r="G22" s="62" t="s">
        <v>100</v>
      </c>
      <c r="H22" s="119" t="e">
        <f ca="1">IF(G22=P21,B21,B23)</f>
        <v>#NAME?</v>
      </c>
      <c r="I22" s="47"/>
      <c r="J22" s="47"/>
      <c r="K22" s="54"/>
      <c r="L22" s="47"/>
      <c r="M22" s="48"/>
      <c r="N22" s="108"/>
      <c r="O22" s="111"/>
      <c r="P22" s="66"/>
    </row>
    <row r="23" spans="1:16" s="39" customFormat="1" ht="18" customHeight="1" x14ac:dyDescent="0.2">
      <c r="A23" s="109">
        <v>8</v>
      </c>
      <c r="B23" s="49" t="s">
        <v>142</v>
      </c>
      <c r="C23" s="32" t="s">
        <v>142</v>
      </c>
      <c r="D23" s="32" t="s">
        <v>142</v>
      </c>
      <c r="E23" s="33"/>
      <c r="F23" s="50" t="s">
        <v>143</v>
      </c>
      <c r="G23" s="47"/>
      <c r="H23" s="112"/>
      <c r="I23" s="47"/>
      <c r="J23" s="47"/>
      <c r="K23" s="54"/>
      <c r="L23" s="47"/>
      <c r="M23" s="48"/>
      <c r="N23" s="108"/>
      <c r="O23" s="38" t="s">
        <v>142</v>
      </c>
      <c r="P23" s="66" t="e">
        <f ca="1">jugador($F23)</f>
        <v>#NAME?</v>
      </c>
    </row>
    <row r="24" spans="1:16" s="39" customFormat="1" ht="18" customHeight="1" x14ac:dyDescent="0.2">
      <c r="A24" s="109"/>
      <c r="B24" s="41"/>
      <c r="C24" s="42"/>
      <c r="D24" s="42"/>
      <c r="E24" s="52"/>
      <c r="F24" s="53"/>
      <c r="G24" s="48"/>
      <c r="H24" s="117"/>
      <c r="I24" s="47"/>
      <c r="J24" s="47"/>
      <c r="K24" s="120" t="str">
        <f>IF(G6="Femenino","Campeona :","Campeón :")</f>
        <v>Campeón :</v>
      </c>
      <c r="L24" s="121"/>
      <c r="M24" s="55" t="s">
        <v>96</v>
      </c>
      <c r="N24" s="122" t="e">
        <f ca="1">IF(M24=K16,L16,L32)</f>
        <v>#NAME?</v>
      </c>
      <c r="O24" s="123"/>
      <c r="P24" s="76"/>
    </row>
    <row r="25" spans="1:16" s="39" customFormat="1" ht="18" customHeight="1" x14ac:dyDescent="0.2">
      <c r="A25" s="109">
        <v>9</v>
      </c>
      <c r="B25" s="49">
        <v>5934379</v>
      </c>
      <c r="C25" s="32">
        <v>9192</v>
      </c>
      <c r="D25" s="32">
        <v>0</v>
      </c>
      <c r="E25" s="33">
        <v>5</v>
      </c>
      <c r="F25" s="34" t="s">
        <v>197</v>
      </c>
      <c r="G25" s="48"/>
      <c r="H25" s="117"/>
      <c r="I25" s="47"/>
      <c r="J25" s="47"/>
      <c r="K25" s="54"/>
      <c r="L25" s="47"/>
      <c r="M25" s="47" t="s">
        <v>82</v>
      </c>
      <c r="N25" s="108"/>
      <c r="O25" s="38">
        <v>18</v>
      </c>
      <c r="P25" s="66" t="e">
        <f ca="1">jugador($F25)</f>
        <v>#NAME?</v>
      </c>
    </row>
    <row r="26" spans="1:16" s="39" customFormat="1" ht="18" customHeight="1" x14ac:dyDescent="0.2">
      <c r="A26" s="109"/>
      <c r="B26" s="41"/>
      <c r="C26" s="42"/>
      <c r="D26" s="42"/>
      <c r="E26" s="52"/>
      <c r="F26" s="44"/>
      <c r="G26" s="67" t="s">
        <v>101</v>
      </c>
      <c r="H26" s="110" t="e">
        <f ca="1">IF(G26=P25,B25,B27)</f>
        <v>#NAME?</v>
      </c>
      <c r="I26" s="47"/>
      <c r="J26" s="47"/>
      <c r="K26" s="54"/>
      <c r="L26" s="47"/>
      <c r="M26" s="48"/>
      <c r="N26" s="108"/>
      <c r="O26" s="111"/>
      <c r="P26" s="76"/>
    </row>
    <row r="27" spans="1:16" s="39" customFormat="1" ht="18" customHeight="1" x14ac:dyDescent="0.2">
      <c r="A27" s="109">
        <v>10</v>
      </c>
      <c r="B27" s="49">
        <v>5928736</v>
      </c>
      <c r="C27" s="32">
        <v>12397</v>
      </c>
      <c r="D27" s="32">
        <v>0</v>
      </c>
      <c r="E27" s="33">
        <v>7</v>
      </c>
      <c r="F27" s="50" t="s">
        <v>166</v>
      </c>
      <c r="G27" s="51" t="s">
        <v>102</v>
      </c>
      <c r="H27" s="112"/>
      <c r="I27" s="47"/>
      <c r="J27" s="47"/>
      <c r="K27" s="54"/>
      <c r="L27" s="47"/>
      <c r="M27" s="48"/>
      <c r="N27" s="108"/>
      <c r="O27" s="38">
        <v>8</v>
      </c>
      <c r="P27" s="66" t="e">
        <f ca="1">jugador($F27)</f>
        <v>#NAME?</v>
      </c>
    </row>
    <row r="28" spans="1:16" s="39" customFormat="1" ht="18" customHeight="1" x14ac:dyDescent="0.2">
      <c r="A28" s="109"/>
      <c r="B28" s="41"/>
      <c r="C28" s="42"/>
      <c r="D28" s="42"/>
      <c r="E28" s="52"/>
      <c r="F28" s="53"/>
      <c r="G28" s="54"/>
      <c r="H28" s="112"/>
      <c r="I28" s="55" t="s">
        <v>103</v>
      </c>
      <c r="J28" s="113" t="e">
        <f ca="1">IF(I28=G26,H26,H30)</f>
        <v>#NAME?</v>
      </c>
      <c r="K28" s="54"/>
      <c r="L28" s="47"/>
      <c r="M28" s="48"/>
      <c r="N28" s="108"/>
      <c r="O28" s="111"/>
      <c r="P28" s="76"/>
    </row>
    <row r="29" spans="1:16" s="39" customFormat="1" ht="18" customHeight="1" x14ac:dyDescent="0.2">
      <c r="A29" s="109">
        <v>11</v>
      </c>
      <c r="B29" s="49" t="s">
        <v>142</v>
      </c>
      <c r="C29" s="32" t="s">
        <v>142</v>
      </c>
      <c r="D29" s="32" t="s">
        <v>142</v>
      </c>
      <c r="E29" s="33"/>
      <c r="F29" s="34" t="s">
        <v>143</v>
      </c>
      <c r="G29" s="57" t="str">
        <f>G26</f>
        <v>MORENO M.</v>
      </c>
      <c r="H29" s="114"/>
      <c r="I29" s="51" t="s">
        <v>82</v>
      </c>
      <c r="J29" s="115"/>
      <c r="K29" s="54"/>
      <c r="L29" s="47"/>
      <c r="M29" s="48"/>
      <c r="N29" s="108"/>
      <c r="O29" s="38" t="s">
        <v>142</v>
      </c>
      <c r="P29" s="66" t="e">
        <f ca="1">jugador($F29)</f>
        <v>#NAME?</v>
      </c>
    </row>
    <row r="30" spans="1:16" s="39" customFormat="1" ht="18" customHeight="1" x14ac:dyDescent="0.2">
      <c r="A30" s="109"/>
      <c r="B30" s="41"/>
      <c r="C30" s="42"/>
      <c r="D30" s="42"/>
      <c r="E30" s="43"/>
      <c r="F30" s="44"/>
      <c r="G30" s="59" t="s">
        <v>103</v>
      </c>
      <c r="H30" s="116" t="e">
        <f ca="1">IF(G30=P29,B29,B31)</f>
        <v>#NAME?</v>
      </c>
      <c r="I30" s="54"/>
      <c r="J30" s="115"/>
      <c r="K30" s="54"/>
      <c r="L30" s="47"/>
      <c r="M30" s="48"/>
      <c r="N30" s="108"/>
      <c r="O30" s="111"/>
      <c r="P30" s="76"/>
    </row>
    <row r="31" spans="1:16" s="39" customFormat="1" ht="18" customHeight="1" x14ac:dyDescent="0.2">
      <c r="A31" s="107">
        <v>12</v>
      </c>
      <c r="B31" s="49">
        <v>5942653</v>
      </c>
      <c r="C31" s="32">
        <v>6269</v>
      </c>
      <c r="D31" s="32">
        <v>0</v>
      </c>
      <c r="E31" s="33">
        <v>3</v>
      </c>
      <c r="F31" s="50" t="s">
        <v>198</v>
      </c>
      <c r="G31" s="47"/>
      <c r="H31" s="112"/>
      <c r="I31" s="54"/>
      <c r="J31" s="115"/>
      <c r="K31" s="57" t="str">
        <f>K16</f>
        <v>CARRILLO M.</v>
      </c>
      <c r="L31" s="46"/>
      <c r="M31" s="48"/>
      <c r="N31" s="108"/>
      <c r="O31" s="38">
        <v>38</v>
      </c>
      <c r="P31" s="66" t="e">
        <f ca="1">jugador($F31)</f>
        <v>#NAME?</v>
      </c>
    </row>
    <row r="32" spans="1:16" s="39" customFormat="1" ht="18" customHeight="1" x14ac:dyDescent="0.2">
      <c r="A32" s="109"/>
      <c r="B32" s="41"/>
      <c r="C32" s="42"/>
      <c r="D32" s="42"/>
      <c r="E32" s="43"/>
      <c r="F32" s="53"/>
      <c r="G32" s="48"/>
      <c r="H32" s="117"/>
      <c r="I32" s="54"/>
      <c r="J32" s="115"/>
      <c r="K32" s="62" t="s">
        <v>103</v>
      </c>
      <c r="L32" s="115" t="e">
        <f ca="1">IF(K32=I28,J28,J36)</f>
        <v>#NAME?</v>
      </c>
      <c r="M32" s="47"/>
      <c r="N32" s="108"/>
      <c r="O32" s="111"/>
      <c r="P32" s="76"/>
    </row>
    <row r="33" spans="1:16" s="39" customFormat="1" ht="18" customHeight="1" x14ac:dyDescent="0.2">
      <c r="A33" s="109">
        <v>13</v>
      </c>
      <c r="B33" s="49">
        <v>5973517</v>
      </c>
      <c r="C33" s="32">
        <v>0</v>
      </c>
      <c r="D33" s="32" t="s">
        <v>187</v>
      </c>
      <c r="E33" s="33">
        <v>10</v>
      </c>
      <c r="F33" s="34" t="s">
        <v>199</v>
      </c>
      <c r="G33" s="48"/>
      <c r="H33" s="117"/>
      <c r="I33" s="54"/>
      <c r="J33" s="115"/>
      <c r="K33" s="47" t="s">
        <v>104</v>
      </c>
      <c r="L33" s="47"/>
      <c r="M33" s="48"/>
      <c r="N33" s="108"/>
      <c r="O33" s="38">
        <v>0</v>
      </c>
      <c r="P33" s="66" t="e">
        <f ca="1">jugador($F33)</f>
        <v>#NAME?</v>
      </c>
    </row>
    <row r="34" spans="1:16" s="39" customFormat="1" ht="18" customHeight="1" x14ac:dyDescent="0.2">
      <c r="A34" s="109"/>
      <c r="B34" s="41"/>
      <c r="C34" s="42"/>
      <c r="D34" s="42"/>
      <c r="E34" s="52"/>
      <c r="F34" s="44"/>
      <c r="G34" s="67" t="s">
        <v>105</v>
      </c>
      <c r="H34" s="110" t="e">
        <f ca="1">IF(G34=P33,B33,B35)</f>
        <v>#NAME?</v>
      </c>
      <c r="I34" s="54"/>
      <c r="J34" s="115"/>
      <c r="K34" s="48"/>
      <c r="L34" s="48"/>
      <c r="M34" s="48"/>
      <c r="N34" s="108"/>
      <c r="O34" s="111"/>
      <c r="P34" s="76"/>
    </row>
    <row r="35" spans="1:16" s="39" customFormat="1" ht="18" customHeight="1" x14ac:dyDescent="0.2">
      <c r="A35" s="109">
        <v>14</v>
      </c>
      <c r="B35" s="49">
        <v>5905601</v>
      </c>
      <c r="C35" s="32">
        <v>14139</v>
      </c>
      <c r="D35" s="32">
        <v>0</v>
      </c>
      <c r="E35" s="33">
        <v>8</v>
      </c>
      <c r="F35" s="50" t="s">
        <v>200</v>
      </c>
      <c r="G35" s="51" t="s">
        <v>75</v>
      </c>
      <c r="H35" s="118"/>
      <c r="I35" s="57" t="str">
        <f>I28</f>
        <v>RIUTORT R.</v>
      </c>
      <c r="J35" s="115"/>
      <c r="K35" s="48"/>
      <c r="L35" s="48"/>
      <c r="M35" s="48"/>
      <c r="N35" s="108"/>
      <c r="O35" s="38">
        <v>5</v>
      </c>
      <c r="P35" s="66" t="e">
        <f ca="1">jugador($F35)</f>
        <v>#NAME?</v>
      </c>
    </row>
    <row r="36" spans="1:16" s="39" customFormat="1" ht="18" customHeight="1" x14ac:dyDescent="0.2">
      <c r="A36" s="109"/>
      <c r="B36" s="41"/>
      <c r="C36" s="42"/>
      <c r="D36" s="42"/>
      <c r="E36" s="52"/>
      <c r="F36" s="53"/>
      <c r="G36" s="54"/>
      <c r="H36" s="118"/>
      <c r="I36" s="59" t="s">
        <v>106</v>
      </c>
      <c r="J36" s="113" t="e">
        <f ca="1">IF(I36=G34,H34,H38)</f>
        <v>#NAME?</v>
      </c>
      <c r="K36" s="47"/>
      <c r="L36" s="47"/>
      <c r="M36" s="48"/>
      <c r="N36" s="108"/>
      <c r="O36" s="111"/>
      <c r="P36" s="76"/>
    </row>
    <row r="37" spans="1:16" s="39" customFormat="1" ht="18" customHeight="1" x14ac:dyDescent="0.2">
      <c r="A37" s="109">
        <v>15</v>
      </c>
      <c r="B37" s="49" t="s">
        <v>142</v>
      </c>
      <c r="C37" s="32" t="s">
        <v>142</v>
      </c>
      <c r="D37" s="32" t="s">
        <v>142</v>
      </c>
      <c r="E37" s="33"/>
      <c r="F37" s="34" t="s">
        <v>143</v>
      </c>
      <c r="G37" s="57" t="str">
        <f>G34</f>
        <v>CIFRE M.</v>
      </c>
      <c r="H37" s="46"/>
      <c r="I37" s="47" t="s">
        <v>97</v>
      </c>
      <c r="J37" s="47"/>
      <c r="K37" s="47"/>
      <c r="L37" s="47"/>
      <c r="M37" s="48"/>
      <c r="N37" s="108"/>
      <c r="O37" s="38" t="s">
        <v>142</v>
      </c>
      <c r="P37" s="66" t="e">
        <f ca="1">jugador($F37)</f>
        <v>#NAME?</v>
      </c>
    </row>
    <row r="38" spans="1:16" s="39" customFormat="1" ht="18" customHeight="1" x14ac:dyDescent="0.2">
      <c r="A38" s="109"/>
      <c r="B38" s="41"/>
      <c r="C38" s="42"/>
      <c r="D38" s="42"/>
      <c r="E38" s="43"/>
      <c r="F38" s="44"/>
      <c r="G38" s="59" t="s">
        <v>106</v>
      </c>
      <c r="H38" s="119" t="e">
        <f ca="1">IF(G38=P37,B37,B39)</f>
        <v>#NAME?</v>
      </c>
      <c r="I38" s="47"/>
      <c r="J38" s="47"/>
      <c r="K38" s="47"/>
      <c r="L38" s="47"/>
      <c r="M38" s="48"/>
      <c r="N38" s="108"/>
      <c r="O38" s="111"/>
      <c r="P38" s="76"/>
    </row>
    <row r="39" spans="1:16" s="39" customFormat="1" ht="18" customHeight="1" x14ac:dyDescent="0.2">
      <c r="A39" s="107">
        <v>16</v>
      </c>
      <c r="B39" s="49">
        <v>5893880</v>
      </c>
      <c r="C39" s="32">
        <v>4483</v>
      </c>
      <c r="D39" s="32">
        <v>0</v>
      </c>
      <c r="E39" s="33">
        <v>2</v>
      </c>
      <c r="F39" s="50" t="s">
        <v>201</v>
      </c>
      <c r="G39" s="124"/>
      <c r="H39" s="124"/>
      <c r="I39" s="124"/>
      <c r="J39" s="124"/>
      <c r="K39" s="124"/>
      <c r="L39" s="124"/>
      <c r="M39" s="43"/>
      <c r="N39" s="108"/>
      <c r="O39" s="38">
        <v>64</v>
      </c>
      <c r="P39" s="66" t="e">
        <f ca="1">jugador($F39)</f>
        <v>#NAME?</v>
      </c>
    </row>
    <row r="40" spans="1:16" ht="13.5" thickBot="1" x14ac:dyDescent="0.25">
      <c r="A40" s="232" t="s">
        <v>34</v>
      </c>
      <c r="B40" s="232"/>
      <c r="C40" s="69"/>
      <c r="D40" s="69"/>
      <c r="E40" s="69"/>
      <c r="F40" s="69"/>
      <c r="G40" s="70"/>
      <c r="H40" s="70"/>
      <c r="I40" s="70"/>
      <c r="J40" s="70"/>
      <c r="K40" s="70"/>
      <c r="L40" s="70"/>
      <c r="M40" s="70"/>
      <c r="O40" s="39"/>
      <c r="P40" s="126"/>
    </row>
    <row r="41" spans="1:16" s="75" customFormat="1" ht="9" customHeight="1" x14ac:dyDescent="0.2">
      <c r="A41" s="268" t="s">
        <v>35</v>
      </c>
      <c r="B41" s="269"/>
      <c r="C41" s="269"/>
      <c r="D41" s="270"/>
      <c r="E41" s="127" t="s">
        <v>36</v>
      </c>
      <c r="F41" s="128" t="s">
        <v>37</v>
      </c>
      <c r="G41" s="271" t="s">
        <v>63</v>
      </c>
      <c r="H41" s="272"/>
      <c r="I41" s="273"/>
      <c r="J41" s="129"/>
      <c r="K41" s="272" t="s">
        <v>39</v>
      </c>
      <c r="L41" s="272"/>
      <c r="M41" s="274"/>
      <c r="N41" s="130"/>
    </row>
    <row r="42" spans="1:16" s="75" customFormat="1" ht="9" customHeight="1" thickBot="1" x14ac:dyDescent="0.25">
      <c r="A42" s="280" t="s">
        <v>40</v>
      </c>
      <c r="B42" s="281"/>
      <c r="C42" s="281"/>
      <c r="D42" s="282"/>
      <c r="E42" s="131">
        <v>1</v>
      </c>
      <c r="F42" s="78" t="str">
        <f>F9</f>
        <v>CARRILLO PRADILLOS, MARCOS</v>
      </c>
      <c r="G42" s="243"/>
      <c r="H42" s="244"/>
      <c r="I42" s="245"/>
      <c r="J42" s="79"/>
      <c r="K42" s="244"/>
      <c r="L42" s="244"/>
      <c r="M42" s="246"/>
      <c r="N42" s="130"/>
    </row>
    <row r="43" spans="1:16" s="75" customFormat="1" ht="9" customHeight="1" x14ac:dyDescent="0.2">
      <c r="A43" s="283" t="s">
        <v>41</v>
      </c>
      <c r="B43" s="284"/>
      <c r="C43" s="284"/>
      <c r="D43" s="285"/>
      <c r="E43" s="132">
        <v>2</v>
      </c>
      <c r="F43" s="81" t="str">
        <f>F39</f>
        <v>RIBOT MASCARO, ANTONI</v>
      </c>
      <c r="G43" s="243"/>
      <c r="H43" s="244"/>
      <c r="I43" s="245"/>
      <c r="J43" s="79"/>
      <c r="K43" s="244"/>
      <c r="L43" s="244"/>
      <c r="M43" s="246"/>
      <c r="N43" s="130"/>
    </row>
    <row r="44" spans="1:16" s="75" customFormat="1" ht="9" customHeight="1" thickBot="1" x14ac:dyDescent="0.25">
      <c r="A44" s="280" t="s">
        <v>42</v>
      </c>
      <c r="B44" s="281"/>
      <c r="C44" s="281"/>
      <c r="D44" s="282"/>
      <c r="E44" s="132">
        <v>3</v>
      </c>
      <c r="F44" s="81" t="str">
        <f>IF($E$17=3,$F$17,IF($E$31=3,$F$31,""))</f>
        <v>RIUTORT PENDON, RUBEN</v>
      </c>
      <c r="G44" s="243"/>
      <c r="H44" s="244"/>
      <c r="I44" s="245"/>
      <c r="J44" s="79"/>
      <c r="K44" s="244"/>
      <c r="L44" s="244"/>
      <c r="M44" s="246"/>
      <c r="N44" s="130"/>
    </row>
    <row r="45" spans="1:16" s="75" customFormat="1" ht="9" customHeight="1" x14ac:dyDescent="0.2">
      <c r="A45" s="268" t="s">
        <v>43</v>
      </c>
      <c r="B45" s="269"/>
      <c r="C45" s="269"/>
      <c r="D45" s="270"/>
      <c r="E45" s="132">
        <v>4</v>
      </c>
      <c r="F45" s="81" t="str">
        <f>IF($E$17=4,$F$17,IF($E$31=4,$F$31,""))</f>
        <v>PONS BESTARD, ANDREU</v>
      </c>
      <c r="G45" s="243"/>
      <c r="H45" s="244"/>
      <c r="I45" s="245"/>
      <c r="J45" s="79"/>
      <c r="K45" s="244"/>
      <c r="L45" s="244"/>
      <c r="M45" s="246"/>
      <c r="N45" s="130"/>
    </row>
    <row r="46" spans="1:16" s="75" customFormat="1" ht="9" customHeight="1" thickBot="1" x14ac:dyDescent="0.25">
      <c r="A46" s="253"/>
      <c r="B46" s="254"/>
      <c r="C46" s="254"/>
      <c r="D46" s="255"/>
      <c r="E46" s="133"/>
      <c r="F46" s="83"/>
      <c r="G46" s="243"/>
      <c r="H46" s="244"/>
      <c r="I46" s="245"/>
      <c r="J46" s="79"/>
      <c r="K46" s="244"/>
      <c r="L46" s="244"/>
      <c r="M46" s="246"/>
      <c r="N46" s="130"/>
    </row>
    <row r="47" spans="1:16" s="75" customFormat="1" ht="9" customHeight="1" x14ac:dyDescent="0.2">
      <c r="A47" s="268" t="s">
        <v>44</v>
      </c>
      <c r="B47" s="269"/>
      <c r="C47" s="269"/>
      <c r="D47" s="270"/>
      <c r="E47" s="133"/>
      <c r="F47" s="83"/>
      <c r="G47" s="243"/>
      <c r="H47" s="244"/>
      <c r="I47" s="245"/>
      <c r="J47" s="79"/>
      <c r="K47" s="244"/>
      <c r="L47" s="244"/>
      <c r="M47" s="246"/>
      <c r="N47" s="130"/>
    </row>
    <row r="48" spans="1:16" s="75" customFormat="1" ht="9" customHeight="1" x14ac:dyDescent="0.2">
      <c r="A48" s="256" t="str">
        <f>K6</f>
        <v>MARTIN CERDO FUENTENEBRO</v>
      </c>
      <c r="B48" s="257"/>
      <c r="C48" s="257"/>
      <c r="D48" s="258"/>
      <c r="E48" s="133"/>
      <c r="F48" s="83"/>
      <c r="G48" s="243"/>
      <c r="H48" s="244"/>
      <c r="I48" s="245"/>
      <c r="J48" s="79"/>
      <c r="K48" s="244"/>
      <c r="L48" s="244"/>
      <c r="M48" s="246"/>
      <c r="N48" s="130"/>
    </row>
    <row r="49" spans="1:14" s="75" customFormat="1" ht="9" customHeight="1" thickBot="1" x14ac:dyDescent="0.25">
      <c r="A49" s="259">
        <v>5796796</v>
      </c>
      <c r="B49" s="260"/>
      <c r="C49" s="260"/>
      <c r="D49" s="261"/>
      <c r="E49" s="134"/>
      <c r="F49" s="85"/>
      <c r="G49" s="262"/>
      <c r="H49" s="263"/>
      <c r="I49" s="264"/>
      <c r="J49" s="86"/>
      <c r="K49" s="263"/>
      <c r="L49" s="263"/>
      <c r="M49" s="265"/>
      <c r="N49" s="130"/>
    </row>
    <row r="50" spans="1:14" s="75" customFormat="1" x14ac:dyDescent="0.2">
      <c r="B50" s="135" t="s">
        <v>45</v>
      </c>
      <c r="F50" s="88"/>
      <c r="G50" s="88"/>
      <c r="H50" s="88"/>
      <c r="I50" s="89"/>
      <c r="J50" s="89"/>
      <c r="K50" s="278" t="s">
        <v>46</v>
      </c>
      <c r="L50" s="278"/>
      <c r="M50" s="278"/>
      <c r="N50" s="130"/>
    </row>
    <row r="51" spans="1:14" s="75" customFormat="1" x14ac:dyDescent="0.2">
      <c r="F51" s="136" t="s">
        <v>47</v>
      </c>
      <c r="G51" s="279" t="s">
        <v>48</v>
      </c>
      <c r="H51" s="279"/>
      <c r="I51" s="279"/>
      <c r="J51" s="137"/>
      <c r="K51" s="301">
        <v>42904</v>
      </c>
      <c r="L51" s="88"/>
      <c r="M51" s="89"/>
      <c r="N51" s="130"/>
    </row>
  </sheetData>
  <sheetProtection password="CC8C" sheet="1" formatCells="0"/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6:E6"/>
    <mergeCell ref="A1:M1"/>
    <mergeCell ref="A2:M2"/>
    <mergeCell ref="A3:E3"/>
    <mergeCell ref="A4:E4"/>
    <mergeCell ref="A5:E5"/>
  </mergeCells>
  <conditionalFormatting sqref="B9:D39 F9:F39">
    <cfRule type="expression" dxfId="1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0" priority="2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rintOptions horizontalCentered="1" verticalCentered="1"/>
  <pageMargins left="0" right="0" top="0" bottom="0" header="0" footer="0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O20" sqref="O20"/>
    </sheetView>
  </sheetViews>
  <sheetFormatPr baseColWidth="10" defaultColWidth="10.85546875" defaultRowHeight="15" x14ac:dyDescent="0.25"/>
  <cols>
    <col min="1" max="1" width="3.42578125" style="142" customWidth="1"/>
    <col min="2" max="2" width="4.28515625" style="142" customWidth="1"/>
    <col min="3" max="3" width="4.42578125" style="142" customWidth="1"/>
    <col min="4" max="4" width="10.85546875" style="142"/>
    <col min="5" max="5" width="5.42578125" style="142" customWidth="1"/>
    <col min="6" max="6" width="26.28515625" style="142" customWidth="1"/>
    <col min="7" max="9" width="10.85546875" style="142"/>
    <col min="10" max="10" width="11.42578125" style="142" customWidth="1"/>
    <col min="11" max="11" width="10.85546875" style="142"/>
    <col min="12" max="12" width="9.85546875" style="142" customWidth="1"/>
    <col min="13" max="16384" width="10.85546875" style="142"/>
  </cols>
  <sheetData>
    <row r="1" spans="1:15" ht="25.5" x14ac:dyDescent="0.25">
      <c r="A1" s="286" t="s">
        <v>107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"/>
      <c r="N1" s="1"/>
      <c r="O1" s="1"/>
    </row>
    <row r="2" spans="1:1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143"/>
      <c r="N2" s="143"/>
      <c r="O2" s="143"/>
    </row>
    <row r="3" spans="1:15" x14ac:dyDescent="0.25">
      <c r="A3" s="230" t="s">
        <v>1</v>
      </c>
      <c r="B3" s="230"/>
      <c r="C3" s="230"/>
      <c r="D3" s="230"/>
      <c r="E3" s="230"/>
      <c r="F3" s="3" t="s">
        <v>2</v>
      </c>
      <c r="G3" s="3" t="s">
        <v>3</v>
      </c>
      <c r="H3" s="3"/>
      <c r="I3" s="3"/>
      <c r="J3" s="3"/>
      <c r="K3" s="3" t="s">
        <v>4</v>
      </c>
      <c r="L3" s="4"/>
      <c r="M3" s="6"/>
      <c r="N3" s="6"/>
      <c r="O3" s="6"/>
    </row>
    <row r="4" spans="1:15" x14ac:dyDescent="0.25">
      <c r="A4" s="288">
        <v>42884</v>
      </c>
      <c r="B4" s="288"/>
      <c r="C4" s="288"/>
      <c r="D4" s="288"/>
      <c r="E4" s="288"/>
      <c r="F4" s="144" t="s">
        <v>108</v>
      </c>
      <c r="G4" s="145" t="s">
        <v>109</v>
      </c>
      <c r="H4" s="145"/>
      <c r="I4" s="144"/>
      <c r="J4" s="144"/>
      <c r="K4" s="144" t="s">
        <v>110</v>
      </c>
      <c r="L4" s="9"/>
      <c r="M4" s="11"/>
      <c r="N4" s="11"/>
      <c r="O4" s="12"/>
    </row>
    <row r="5" spans="1:15" x14ac:dyDescent="0.25">
      <c r="A5" s="230" t="s">
        <v>5</v>
      </c>
      <c r="B5" s="230"/>
      <c r="C5" s="230"/>
      <c r="D5" s="230"/>
      <c r="E5" s="230"/>
      <c r="F5" s="13" t="s">
        <v>6</v>
      </c>
      <c r="G5" s="4" t="s">
        <v>7</v>
      </c>
      <c r="H5" s="4"/>
      <c r="I5" s="4"/>
      <c r="J5" s="4"/>
      <c r="K5" s="14" t="s">
        <v>8</v>
      </c>
      <c r="L5" s="4"/>
      <c r="M5" s="6"/>
      <c r="N5" s="6"/>
      <c r="O5" s="15"/>
    </row>
    <row r="6" spans="1:15" ht="15.75" thickBot="1" x14ac:dyDescent="0.3">
      <c r="A6" s="227" t="s">
        <v>111</v>
      </c>
      <c r="B6" s="227"/>
      <c r="C6" s="227"/>
      <c r="D6" s="227"/>
      <c r="E6" s="227"/>
      <c r="F6" s="16" t="s">
        <v>112</v>
      </c>
      <c r="G6" s="16" t="s">
        <v>113</v>
      </c>
      <c r="H6" s="16"/>
      <c r="I6" s="16"/>
      <c r="J6" s="302"/>
      <c r="K6" s="16"/>
      <c r="L6" s="18" t="s">
        <v>114</v>
      </c>
      <c r="M6" s="11"/>
      <c r="N6" s="11"/>
      <c r="O6" s="12"/>
    </row>
    <row r="7" spans="1:15" x14ac:dyDescent="0.25">
      <c r="A7" s="146"/>
      <c r="B7" s="20"/>
      <c r="C7" s="21"/>
      <c r="D7" s="21"/>
      <c r="E7" s="20" t="s">
        <v>13</v>
      </c>
      <c r="F7" s="21" t="s">
        <v>115</v>
      </c>
      <c r="G7" s="147"/>
      <c r="H7" s="147"/>
      <c r="I7" s="147"/>
      <c r="J7" s="147"/>
      <c r="K7" s="147"/>
      <c r="L7" s="147"/>
      <c r="M7" s="23"/>
      <c r="N7" s="23"/>
      <c r="O7" s="24"/>
    </row>
    <row r="8" spans="1:15" x14ac:dyDescent="0.25">
      <c r="A8" s="148"/>
      <c r="B8" s="149"/>
      <c r="C8" s="150"/>
      <c r="D8" s="150"/>
      <c r="E8" s="149"/>
      <c r="F8" s="150"/>
      <c r="G8" s="150"/>
      <c r="H8" s="150"/>
      <c r="I8" s="150"/>
      <c r="J8" s="150"/>
      <c r="K8" s="150"/>
      <c r="L8" s="151"/>
      <c r="M8" s="152"/>
      <c r="N8" s="152"/>
      <c r="O8" s="152"/>
    </row>
    <row r="9" spans="1:15" ht="15.75" thickBot="1" x14ac:dyDescent="0.3">
      <c r="A9" s="148"/>
      <c r="B9" s="149"/>
      <c r="C9" s="150"/>
      <c r="D9" s="150"/>
      <c r="E9" s="149"/>
      <c r="F9" s="150"/>
      <c r="G9" s="150"/>
      <c r="H9" s="150"/>
      <c r="I9" s="150"/>
      <c r="J9" s="150"/>
      <c r="K9" s="150"/>
      <c r="L9" s="150"/>
      <c r="M9" s="152"/>
      <c r="N9" s="152"/>
      <c r="O9" s="152"/>
    </row>
    <row r="10" spans="1:15" ht="23.25" customHeight="1" thickBot="1" x14ac:dyDescent="0.3">
      <c r="A10" s="153"/>
      <c r="B10" s="154"/>
      <c r="C10" s="155"/>
      <c r="D10" s="156" t="s">
        <v>116</v>
      </c>
      <c r="E10" s="157" t="s">
        <v>13</v>
      </c>
      <c r="F10" s="157" t="s">
        <v>117</v>
      </c>
      <c r="G10" s="158">
        <v>1</v>
      </c>
      <c r="H10" s="158">
        <v>2</v>
      </c>
      <c r="I10" s="159">
        <v>3</v>
      </c>
      <c r="J10" s="160">
        <v>4</v>
      </c>
      <c r="K10" s="161" t="s">
        <v>118</v>
      </c>
      <c r="M10" s="162"/>
    </row>
    <row r="11" spans="1:15" x14ac:dyDescent="0.25">
      <c r="A11" s="163"/>
      <c r="B11" s="164"/>
      <c r="C11" s="165"/>
      <c r="D11" s="166">
        <v>5987790</v>
      </c>
      <c r="E11" s="167">
        <v>1</v>
      </c>
      <c r="F11" s="168" t="s">
        <v>119</v>
      </c>
      <c r="G11" s="169"/>
      <c r="H11" s="224" t="s">
        <v>211</v>
      </c>
      <c r="I11" s="170" t="s">
        <v>120</v>
      </c>
      <c r="J11" s="171" t="s">
        <v>121</v>
      </c>
      <c r="K11" s="172" t="s">
        <v>214</v>
      </c>
      <c r="M11" s="152"/>
    </row>
    <row r="12" spans="1:15" x14ac:dyDescent="0.25">
      <c r="A12" s="163"/>
      <c r="B12" s="173"/>
      <c r="C12" s="165"/>
      <c r="D12" s="174">
        <v>5959905</v>
      </c>
      <c r="E12" s="175">
        <v>2</v>
      </c>
      <c r="F12" s="176" t="s">
        <v>122</v>
      </c>
      <c r="G12" s="223" t="s">
        <v>210</v>
      </c>
      <c r="H12" s="177"/>
      <c r="I12" s="178" t="s">
        <v>123</v>
      </c>
      <c r="J12" s="179" t="s">
        <v>124</v>
      </c>
      <c r="K12" s="180" t="s">
        <v>215</v>
      </c>
      <c r="M12" s="152"/>
    </row>
    <row r="13" spans="1:15" x14ac:dyDescent="0.25">
      <c r="A13" s="163"/>
      <c r="B13" s="173"/>
      <c r="C13" s="165"/>
      <c r="D13" s="174">
        <v>5995727</v>
      </c>
      <c r="E13" s="175">
        <v>3</v>
      </c>
      <c r="F13" s="176" t="s">
        <v>125</v>
      </c>
      <c r="G13" s="178" t="s">
        <v>126</v>
      </c>
      <c r="H13" s="178" t="s">
        <v>23</v>
      </c>
      <c r="I13" s="177"/>
      <c r="J13" s="225" t="s">
        <v>213</v>
      </c>
      <c r="K13" s="180" t="s">
        <v>216</v>
      </c>
      <c r="M13" s="152"/>
    </row>
    <row r="14" spans="1:15" ht="15.75" thickBot="1" x14ac:dyDescent="0.3">
      <c r="A14" s="163"/>
      <c r="B14" s="173"/>
      <c r="C14" s="165"/>
      <c r="D14" s="181">
        <v>5987542</v>
      </c>
      <c r="E14" s="182">
        <v>4</v>
      </c>
      <c r="F14" s="183" t="s">
        <v>127</v>
      </c>
      <c r="G14" s="184" t="s">
        <v>128</v>
      </c>
      <c r="H14" s="184" t="s">
        <v>29</v>
      </c>
      <c r="I14" s="226" t="s">
        <v>212</v>
      </c>
      <c r="J14" s="185"/>
      <c r="K14" s="186" t="s">
        <v>217</v>
      </c>
      <c r="M14" s="152"/>
    </row>
    <row r="15" spans="1:15" x14ac:dyDescent="0.25">
      <c r="A15" s="163"/>
      <c r="B15" s="164"/>
      <c r="C15" s="165"/>
      <c r="D15" s="165"/>
      <c r="E15" s="187"/>
      <c r="F15" s="188"/>
      <c r="G15" s="189"/>
      <c r="H15" s="190"/>
      <c r="I15" s="191"/>
      <c r="J15" s="191"/>
      <c r="K15" s="192"/>
      <c r="L15" s="163"/>
      <c r="M15" s="152"/>
    </row>
    <row r="16" spans="1:15" x14ac:dyDescent="0.25">
      <c r="A16" s="163"/>
      <c r="B16" s="173"/>
      <c r="C16" s="165"/>
      <c r="D16" s="165"/>
      <c r="E16" s="193"/>
      <c r="F16" s="194"/>
      <c r="G16" s="163"/>
      <c r="H16" s="163"/>
      <c r="I16" s="195"/>
      <c r="J16" s="195"/>
      <c r="K16" s="163"/>
      <c r="L16" s="195"/>
      <c r="M16" s="152"/>
      <c r="N16" s="152"/>
      <c r="O16" s="152"/>
    </row>
    <row r="17" spans="1:12" x14ac:dyDescent="0.25">
      <c r="A17" s="153"/>
      <c r="B17" s="173"/>
      <c r="C17" s="165"/>
      <c r="D17" s="165"/>
      <c r="E17" s="196"/>
      <c r="F17" s="197"/>
      <c r="G17" s="198"/>
      <c r="H17" s="198"/>
      <c r="I17" s="199"/>
      <c r="J17" s="199"/>
      <c r="K17" s="198"/>
      <c r="L17" s="200"/>
    </row>
    <row r="18" spans="1:12" x14ac:dyDescent="0.25">
      <c r="A18" s="153"/>
      <c r="B18" s="173"/>
      <c r="C18" s="165"/>
      <c r="D18" s="165"/>
      <c r="E18" s="196"/>
      <c r="F18" s="197"/>
      <c r="G18" s="198"/>
      <c r="H18" s="198"/>
      <c r="I18" s="199"/>
      <c r="J18" s="199"/>
      <c r="K18" s="198"/>
      <c r="L18" s="200"/>
    </row>
    <row r="19" spans="1:12" x14ac:dyDescent="0.25">
      <c r="A19" s="153"/>
      <c r="B19" s="173"/>
      <c r="C19" s="165"/>
      <c r="D19" s="165"/>
      <c r="E19" s="196"/>
      <c r="F19" s="197"/>
      <c r="G19" s="198"/>
      <c r="H19" s="198"/>
      <c r="I19" s="199"/>
      <c r="J19" s="199"/>
      <c r="K19" s="198"/>
      <c r="L19" s="200"/>
    </row>
    <row r="20" spans="1:12" x14ac:dyDescent="0.25">
      <c r="A20" s="153"/>
      <c r="B20" s="173"/>
      <c r="C20" s="165"/>
      <c r="D20" s="165"/>
      <c r="E20" s="196"/>
      <c r="F20" s="197"/>
      <c r="G20" s="198"/>
      <c r="H20" s="198"/>
      <c r="I20" s="199"/>
      <c r="J20" s="199"/>
      <c r="K20" s="198"/>
      <c r="L20" s="200"/>
    </row>
    <row r="21" spans="1:12" x14ac:dyDescent="0.25">
      <c r="A21" s="153"/>
      <c r="B21" s="173"/>
      <c r="C21" s="165"/>
      <c r="D21" s="165"/>
      <c r="E21" s="196"/>
      <c r="F21" s="197"/>
      <c r="G21" s="198"/>
      <c r="H21" s="198"/>
      <c r="I21" s="199"/>
      <c r="J21" s="199"/>
      <c r="K21" s="198"/>
      <c r="L21" s="200"/>
    </row>
    <row r="22" spans="1:12" ht="15.75" thickBot="1" x14ac:dyDescent="0.3">
      <c r="A22" s="290"/>
      <c r="B22" s="290"/>
      <c r="C22" s="163"/>
      <c r="D22" s="163"/>
      <c r="E22" s="193"/>
      <c r="G22" s="198"/>
      <c r="H22" s="198"/>
      <c r="I22" s="198"/>
      <c r="J22" s="198"/>
      <c r="K22" s="198"/>
      <c r="L22" s="198"/>
    </row>
    <row r="23" spans="1:12" x14ac:dyDescent="0.25">
      <c r="A23" s="291" t="s">
        <v>35</v>
      </c>
      <c r="B23" s="292"/>
      <c r="C23" s="292"/>
      <c r="D23" s="293"/>
      <c r="E23" s="201"/>
      <c r="F23" s="202" t="s">
        <v>129</v>
      </c>
      <c r="G23" s="203"/>
      <c r="H23" s="203"/>
      <c r="I23" s="203"/>
      <c r="J23" s="203"/>
      <c r="K23" s="204"/>
      <c r="L23" s="204"/>
    </row>
    <row r="24" spans="1:12" ht="15.75" thickBot="1" x14ac:dyDescent="0.3">
      <c r="A24" s="294" t="s">
        <v>130</v>
      </c>
      <c r="B24" s="241"/>
      <c r="C24" s="241"/>
      <c r="D24" s="242"/>
      <c r="E24" s="205"/>
      <c r="F24" s="206" t="s">
        <v>131</v>
      </c>
      <c r="G24" s="207"/>
      <c r="H24" s="207"/>
      <c r="I24" s="207"/>
      <c r="J24" s="207"/>
      <c r="K24" s="208"/>
      <c r="L24" s="208"/>
    </row>
    <row r="25" spans="1:12" x14ac:dyDescent="0.25">
      <c r="A25" s="247" t="s">
        <v>41</v>
      </c>
      <c r="B25" s="248"/>
      <c r="C25" s="248"/>
      <c r="D25" s="249"/>
      <c r="E25" s="205"/>
      <c r="F25" s="207" t="s">
        <v>132</v>
      </c>
      <c r="G25" s="209"/>
      <c r="H25" s="209"/>
      <c r="I25" s="209"/>
      <c r="J25" s="209"/>
      <c r="K25" s="210"/>
      <c r="L25" s="210"/>
    </row>
    <row r="26" spans="1:12" ht="15.75" thickBot="1" x14ac:dyDescent="0.3">
      <c r="A26" s="250" t="s">
        <v>42</v>
      </c>
      <c r="B26" s="251"/>
      <c r="C26" s="251"/>
      <c r="D26" s="252"/>
      <c r="E26" s="205"/>
      <c r="F26" s="207" t="s">
        <v>133</v>
      </c>
      <c r="G26" s="211"/>
      <c r="H26" s="211"/>
      <c r="I26" s="211"/>
      <c r="J26" s="211"/>
      <c r="K26" s="212"/>
      <c r="L26" s="212"/>
    </row>
    <row r="27" spans="1:12" x14ac:dyDescent="0.25">
      <c r="A27" s="291" t="s">
        <v>43</v>
      </c>
      <c r="B27" s="292"/>
      <c r="C27" s="292"/>
      <c r="D27" s="293"/>
      <c r="E27" s="205"/>
      <c r="G27" s="212"/>
      <c r="H27" s="212"/>
      <c r="I27" s="212"/>
      <c r="J27" s="212"/>
      <c r="K27" s="212"/>
      <c r="L27" s="212"/>
    </row>
    <row r="28" spans="1:12" ht="15.75" thickBot="1" x14ac:dyDescent="0.3">
      <c r="A28" s="295"/>
      <c r="B28" s="296"/>
      <c r="C28" s="296"/>
      <c r="D28" s="297"/>
      <c r="E28" s="150"/>
      <c r="F28" s="208"/>
      <c r="G28" s="212"/>
      <c r="H28" s="212"/>
      <c r="I28" s="212"/>
      <c r="J28" s="212"/>
      <c r="K28" s="212"/>
      <c r="L28" s="212"/>
    </row>
    <row r="29" spans="1:12" x14ac:dyDescent="0.25">
      <c r="A29" s="268" t="s">
        <v>44</v>
      </c>
      <c r="B29" s="269"/>
      <c r="C29" s="269"/>
      <c r="D29" s="270"/>
      <c r="E29" s="150"/>
      <c r="F29" s="208"/>
      <c r="G29" s="212"/>
      <c r="H29" s="212"/>
      <c r="I29" s="213" t="s">
        <v>134</v>
      </c>
      <c r="J29" s="212"/>
      <c r="K29" s="212"/>
      <c r="L29" s="212"/>
    </row>
    <row r="30" spans="1:12" x14ac:dyDescent="0.25">
      <c r="A30" s="256" t="s">
        <v>135</v>
      </c>
      <c r="B30" s="257"/>
      <c r="C30" s="257"/>
      <c r="D30" s="258"/>
      <c r="E30" s="150"/>
      <c r="F30" s="214"/>
      <c r="G30" s="215"/>
      <c r="H30" s="215"/>
      <c r="I30" s="301">
        <v>42904</v>
      </c>
      <c r="J30" s="215"/>
      <c r="K30" s="215"/>
      <c r="L30" s="215"/>
    </row>
    <row r="31" spans="1:12" ht="15.75" thickBot="1" x14ac:dyDescent="0.3">
      <c r="A31" s="259">
        <v>5796796</v>
      </c>
      <c r="B31" s="260"/>
      <c r="C31" s="260"/>
      <c r="D31" s="261"/>
      <c r="E31" s="150"/>
      <c r="F31" s="216"/>
      <c r="G31" s="215"/>
      <c r="H31" s="215"/>
      <c r="I31" s="215"/>
      <c r="J31" s="215"/>
      <c r="K31" s="215"/>
      <c r="L31" s="215"/>
    </row>
    <row r="32" spans="1:12" x14ac:dyDescent="0.25">
      <c r="A32" s="217"/>
      <c r="B32" s="218" t="s">
        <v>45</v>
      </c>
      <c r="C32" s="217"/>
      <c r="D32" s="217"/>
      <c r="E32" s="217"/>
      <c r="F32" s="218" t="s">
        <v>47</v>
      </c>
      <c r="G32" s="298" t="s">
        <v>48</v>
      </c>
      <c r="H32" s="298"/>
      <c r="I32" s="298"/>
      <c r="J32" s="298"/>
      <c r="K32" s="298"/>
      <c r="L32" s="219"/>
    </row>
    <row r="33" spans="1:12" x14ac:dyDescent="0.25">
      <c r="A33" s="217"/>
      <c r="B33" s="217"/>
      <c r="C33" s="217"/>
      <c r="D33" s="217"/>
      <c r="E33" s="217"/>
      <c r="L33" s="220"/>
    </row>
    <row r="34" spans="1:12" x14ac:dyDescent="0.25">
      <c r="A34" s="75"/>
      <c r="B34" s="75"/>
      <c r="C34" s="75"/>
      <c r="D34" s="75"/>
      <c r="E34" s="75"/>
      <c r="F34" s="221"/>
      <c r="G34" s="289"/>
      <c r="H34" s="289"/>
      <c r="I34" s="289"/>
      <c r="J34" s="289"/>
      <c r="K34" s="289"/>
      <c r="L34" s="222"/>
    </row>
  </sheetData>
  <mergeCells count="18">
    <mergeCell ref="G34:K34"/>
    <mergeCell ref="A22:B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G32:K32"/>
    <mergeCell ref="A6:E6"/>
    <mergeCell ref="A1:L1"/>
    <mergeCell ref="A2:L2"/>
    <mergeCell ref="A3:E3"/>
    <mergeCell ref="A4:E4"/>
    <mergeCell ref="A5:E5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Previas benj masc </vt:lpstr>
      <vt:lpstr>F final benj masc</vt:lpstr>
      <vt:lpstr>Previas ale masc</vt:lpstr>
      <vt:lpstr>F Final ale masc</vt:lpstr>
      <vt:lpstr>Inf masc</vt:lpstr>
      <vt:lpstr>benj fem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 Cerdó Fuentenebro</dc:creator>
  <cp:lastModifiedBy>PC2</cp:lastModifiedBy>
  <dcterms:created xsi:type="dcterms:W3CDTF">2017-06-12T07:19:46Z</dcterms:created>
  <dcterms:modified xsi:type="dcterms:W3CDTF">2017-06-21T07:45:30Z</dcterms:modified>
</cp:coreProperties>
</file>